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codeName="ThisWorkbook"/>
  <mc:AlternateContent xmlns:mc="http://schemas.openxmlformats.org/markup-compatibility/2006">
    <mc:Choice Requires="x15">
      <x15ac:absPath xmlns:x15ac="http://schemas.microsoft.com/office/spreadsheetml/2010/11/ac" url="https://corfocl.sharepoint.com/sites/EvaluacinInnova/Documentos compartidos/General/Regiones/Maule/Formularios/"/>
    </mc:Choice>
  </mc:AlternateContent>
  <xr:revisionPtr revIDLastSave="0" documentId="8_{908771F1-CDE8-46E1-8139-1D6818DF8327}" xr6:coauthVersionLast="47" xr6:coauthVersionMax="47" xr10:uidLastSave="{00000000-0000-0000-0000-000000000000}"/>
  <bookViews>
    <workbookView xWindow="-28920" yWindow="-1455" windowWidth="29040" windowHeight="15840" tabRatio="703" firstSheet="1" activeTab="6" xr2:uid="{00000000-000D-0000-FFFF-FFFF00000000}"/>
  </bookViews>
  <sheets>
    <sheet name="Hoja1" sheetId="15" state="hidden" r:id="rId1"/>
    <sheet name="INSTRUCCIONES" sheetId="10" r:id="rId2"/>
    <sheet name="CRITERIOS ADMISIBILIDAD" sheetId="16" r:id="rId3"/>
    <sheet name="RESUMEN PPTO" sheetId="6" r:id="rId4"/>
    <sheet name="RRHH" sheetId="1" r:id="rId5"/>
    <sheet name="OPERACION" sheetId="2" r:id="rId6"/>
    <sheet name="DESGLOSE ENT. COLABORADORA" sheetId="18" r:id="rId7"/>
    <sheet name="INVERSIÓN" sheetId="13" r:id="rId8"/>
    <sheet name="ADMINISTRACIÓN" sheetId="14" r:id="rId9"/>
    <sheet name="PLAN DE TRABAJO" sheetId="7" r:id="rId10"/>
    <sheet name="RESULTADOS" sheetId="17" r:id="rId11"/>
  </sheets>
  <definedNames>
    <definedName name="_xlnm._FilterDatabase" localSheetId="8" hidden="1">ADMINISTRACIÓN!$L$9:$L$15</definedName>
    <definedName name="Agua">#REF!</definedName>
    <definedName name="cargos">Hoja1!$C$1:$C$45</definedName>
    <definedName name="categoria">Hoja1!$F$3:$F$4</definedName>
    <definedName name="Energía">#REF!</definedName>
    <definedName name="Participantes">Hoja1!$B$11:$B$12</definedName>
    <definedName name="si_no">RRHH!$AC$13:$AD$13</definedName>
  </definedNames>
  <calcPr calcId="191028"/>
  <customWorkbookViews>
    <customWorkbookView name="Marta Mina Avendaño - Vista personalizada" guid="{473BFED3-A772-4200-9583-202E007800C0}" mergeInterval="0" personalView="1" maximized="1" windowWidth="1596" windowHeight="675" tabRatio="862"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6" l="1"/>
  <c r="A35" i="15"/>
  <c r="A36" i="15" s="1"/>
  <c r="A32" i="15"/>
  <c r="A33" i="15" s="1"/>
  <c r="A34" i="15" s="1"/>
  <c r="A25" i="15"/>
  <c r="A26" i="15" s="1"/>
  <c r="A27" i="15" s="1"/>
  <c r="A28" i="15" s="1"/>
  <c r="A29" i="15" s="1"/>
  <c r="A30" i="15" s="1"/>
  <c r="A31" i="15" s="1"/>
  <c r="J17" i="14"/>
  <c r="F17" i="14"/>
  <c r="G17" i="14"/>
  <c r="H17" i="14"/>
  <c r="I17" i="14"/>
  <c r="J19" i="13"/>
  <c r="I19" i="13"/>
  <c r="H19" i="13"/>
  <c r="G19" i="13"/>
  <c r="F19" i="13"/>
  <c r="L18" i="2"/>
  <c r="K18" i="2"/>
  <c r="H18" i="2"/>
  <c r="J18" i="2"/>
  <c r="I18" i="2"/>
  <c r="K11" i="14"/>
  <c r="K18" i="13"/>
  <c r="K17" i="13"/>
  <c r="M32" i="18"/>
  <c r="P12" i="18"/>
  <c r="M15" i="2"/>
  <c r="M14" i="2"/>
  <c r="M13" i="2"/>
  <c r="M12" i="2"/>
  <c r="M11" i="2"/>
  <c r="P14" i="1"/>
  <c r="I10" i="2"/>
  <c r="K23" i="7" l="1"/>
  <c r="C22" i="6" s="1"/>
  <c r="L23" i="7"/>
  <c r="D22" i="6" s="1"/>
  <c r="G13" i="6"/>
  <c r="F13" i="6"/>
  <c r="E13" i="6"/>
  <c r="D13" i="6"/>
  <c r="C13" i="6"/>
  <c r="H13" i="6" s="1"/>
  <c r="G12" i="6"/>
  <c r="F12" i="6"/>
  <c r="E12" i="6"/>
  <c r="D12" i="6"/>
  <c r="C12" i="6"/>
  <c r="H12" i="6" s="1"/>
  <c r="G11" i="6"/>
  <c r="F11" i="6"/>
  <c r="E11" i="6"/>
  <c r="I23" i="7"/>
  <c r="K10" i="14"/>
  <c r="K16" i="13"/>
  <c r="K15" i="13"/>
  <c r="K14" i="13"/>
  <c r="K13" i="13"/>
  <c r="K12" i="13"/>
  <c r="K11" i="13"/>
  <c r="K19" i="13" s="1"/>
  <c r="D11" i="6"/>
  <c r="L32" i="18"/>
  <c r="K32" i="18"/>
  <c r="J32" i="18"/>
  <c r="I32" i="18"/>
  <c r="H32" i="18"/>
  <c r="M21" i="18"/>
  <c r="P11" i="18"/>
  <c r="O17" i="18"/>
  <c r="N17" i="18"/>
  <c r="M17" i="18"/>
  <c r="L17" i="18"/>
  <c r="K17" i="18"/>
  <c r="P20" i="1"/>
  <c r="P19" i="1"/>
  <c r="P18" i="1"/>
  <c r="P17" i="1"/>
  <c r="P16" i="1"/>
  <c r="P15" i="1"/>
  <c r="O21" i="1"/>
  <c r="G10" i="6" s="1"/>
  <c r="G14" i="6" s="1"/>
  <c r="N21" i="1"/>
  <c r="F10" i="6" s="1"/>
  <c r="F14" i="6" s="1"/>
  <c r="M21" i="1"/>
  <c r="E10" i="6" s="1"/>
  <c r="E14" i="6" s="1"/>
  <c r="L21" i="1"/>
  <c r="D10" i="6" s="1"/>
  <c r="K21" i="1"/>
  <c r="C10" i="6" s="1"/>
  <c r="I14" i="1"/>
  <c r="P21" i="1" l="1"/>
  <c r="P17" i="18"/>
  <c r="D14" i="6"/>
  <c r="H10" i="6"/>
  <c r="L10" i="2"/>
  <c r="K10" i="2"/>
  <c r="J10" i="2"/>
  <c r="H10" i="2"/>
  <c r="K16" i="14"/>
  <c r="K15" i="14"/>
  <c r="K14" i="14"/>
  <c r="K13" i="14"/>
  <c r="K12" i="14"/>
  <c r="K17" i="14" s="1"/>
  <c r="M17" i="2"/>
  <c r="M16" i="2"/>
  <c r="M18" i="2" s="1"/>
  <c r="P13" i="18"/>
  <c r="P14" i="18"/>
  <c r="P15" i="18"/>
  <c r="P16" i="18"/>
  <c r="M22" i="18"/>
  <c r="M23" i="18"/>
  <c r="M24" i="18"/>
  <c r="M25" i="18"/>
  <c r="M26" i="18"/>
  <c r="M27" i="18"/>
  <c r="M28" i="18"/>
  <c r="M29" i="18"/>
  <c r="M30" i="18"/>
  <c r="M31" i="18"/>
  <c r="I11" i="18"/>
  <c r="I16" i="1"/>
  <c r="I17" i="1"/>
  <c r="I19" i="1"/>
  <c r="I12" i="18"/>
  <c r="I13" i="18"/>
  <c r="I14" i="18"/>
  <c r="I15" i="18"/>
  <c r="I16" i="18"/>
  <c r="A23" i="15"/>
  <c r="A24" i="15"/>
  <c r="A19" i="15"/>
  <c r="A20" i="15"/>
  <c r="A21" i="15"/>
  <c r="A22" i="15"/>
  <c r="I15" i="1"/>
  <c r="I18" i="1"/>
  <c r="I20" i="1"/>
  <c r="A14" i="15"/>
  <c r="A15" i="15"/>
  <c r="A16" i="15"/>
  <c r="A17" i="15"/>
  <c r="A18" i="15"/>
  <c r="A13" i="15"/>
  <c r="B13" i="7"/>
  <c r="B14" i="7" s="1"/>
  <c r="B15" i="7" s="1"/>
  <c r="B16" i="7" s="1"/>
  <c r="B17" i="7" s="1"/>
  <c r="B18" i="7" s="1"/>
  <c r="B19" i="7" s="1"/>
  <c r="B20" i="7" s="1"/>
  <c r="C11" i="6" l="1"/>
  <c r="M10" i="2"/>
  <c r="H11" i="6" l="1"/>
  <c r="C14" i="6"/>
  <c r="O5" i="16" l="1"/>
  <c r="C21" i="6"/>
  <c r="C23" i="6" s="1"/>
  <c r="C24" i="6" s="1"/>
  <c r="N23" i="16"/>
  <c r="O21" i="16" s="1"/>
  <c r="H14" i="6"/>
  <c r="C15" i="6" s="1"/>
  <c r="N11" i="16"/>
  <c r="N20" i="16"/>
  <c r="O18" i="16" s="1"/>
  <c r="M11" i="16"/>
  <c r="O9" i="16" l="1"/>
  <c r="D21" i="6"/>
  <c r="D23" i="6" s="1"/>
  <c r="D24" i="6" s="1"/>
  <c r="C25" i="6" s="1"/>
  <c r="G15" i="6"/>
  <c r="E15" i="6"/>
  <c r="D15" i="6"/>
  <c r="F15" i="6"/>
  <c r="M13" i="16"/>
  <c r="N12" i="16" s="1"/>
  <c r="M15" i="16"/>
  <c r="N14" i="16" s="1"/>
  <c r="M16" i="16" l="1"/>
  <c r="O7" i="16"/>
</calcChain>
</file>

<file path=xl/sharedStrings.xml><?xml version="1.0" encoding="utf-8"?>
<sst xmlns="http://schemas.openxmlformats.org/spreadsheetml/2006/main" count="296" uniqueCount="210">
  <si>
    <t>Beneficiaria</t>
  </si>
  <si>
    <t>ACADEMICO</t>
  </si>
  <si>
    <t>Subcontrato</t>
  </si>
  <si>
    <t>ADMINISTRADOR DEL SISTEMA</t>
  </si>
  <si>
    <t>Asociado</t>
  </si>
  <si>
    <t>ANALISTA</t>
  </si>
  <si>
    <t>Proyecto individual</t>
  </si>
  <si>
    <t>Entidad Colaboradora</t>
  </si>
  <si>
    <t>ASESOR</t>
  </si>
  <si>
    <t>Proyecto colaborativo</t>
  </si>
  <si>
    <t>Micro y pequeña (ventas de hasta 25.000 UF anual)</t>
  </si>
  <si>
    <t>AYUDANTE</t>
  </si>
  <si>
    <t>Mediana (ventas entre 25.000 UF y 100.000 UF anual)</t>
  </si>
  <si>
    <t>CONSULTA</t>
  </si>
  <si>
    <t>Grande (ventas por sobre 100.000 UF anual)</t>
  </si>
  <si>
    <t>CONSULTOR</t>
  </si>
  <si>
    <t>COORDINADOR</t>
  </si>
  <si>
    <t>DECANO</t>
  </si>
  <si>
    <t>DIAGRAMADOR</t>
  </si>
  <si>
    <t>DIRECTIVO</t>
  </si>
  <si>
    <t>DIRECTOR</t>
  </si>
  <si>
    <t>DIRECTOR ALTERNO</t>
  </si>
  <si>
    <t>DOCENTE</t>
  </si>
  <si>
    <t>Sí</t>
  </si>
  <si>
    <t>EJECUTIVO</t>
  </si>
  <si>
    <t>No</t>
  </si>
  <si>
    <t>EXPERTO</t>
  </si>
  <si>
    <t>GASTOS DE INVERSION</t>
  </si>
  <si>
    <t>Nacional</t>
  </si>
  <si>
    <t>GASTOS DE OPERACION</t>
  </si>
  <si>
    <t>Internacional</t>
  </si>
  <si>
    <t>GEOLOGO</t>
  </si>
  <si>
    <t>GERENTE</t>
  </si>
  <si>
    <t>Gerente (S)</t>
  </si>
  <si>
    <t>INGENIERO</t>
  </si>
  <si>
    <t>INVESTIGADOR</t>
  </si>
  <si>
    <t>ITEM AJUSTE</t>
  </si>
  <si>
    <t>JEFE DE PROYECTOS</t>
  </si>
  <si>
    <t>JEFES DE AREAS</t>
  </si>
  <si>
    <t>KINESIOLOGO</t>
  </si>
  <si>
    <t>MEDICO INTERNISTA</t>
  </si>
  <si>
    <t>MEDICO VETERINARIO</t>
  </si>
  <si>
    <t>MEMORISTA</t>
  </si>
  <si>
    <t>OPERARIO</t>
  </si>
  <si>
    <t>PERIODISTA</t>
  </si>
  <si>
    <t>PROFESIONAL</t>
  </si>
  <si>
    <t>PROFESOR</t>
  </si>
  <si>
    <t>PROGRAMADOR</t>
  </si>
  <si>
    <t>RESPONSABLE</t>
  </si>
  <si>
    <t>RRHH</t>
  </si>
  <si>
    <t>SECRETARIA</t>
  </si>
  <si>
    <t>SUB GERENTE</t>
  </si>
  <si>
    <t>SUBDIRECTOR</t>
  </si>
  <si>
    <t>SUPERINTENDENTE</t>
  </si>
  <si>
    <t>TÉCNICO</t>
  </si>
  <si>
    <t>TEMPORAL</t>
  </si>
  <si>
    <t>VICEDECANO</t>
  </si>
  <si>
    <t>VICERRECTOR</t>
  </si>
  <si>
    <t>INSTRUCCIONES</t>
  </si>
  <si>
    <t>CRITERIOS DE ADMISIBILIDAD PRESUPUESTARIA</t>
  </si>
  <si>
    <t>N°</t>
  </si>
  <si>
    <t>Criterio</t>
  </si>
  <si>
    <t>Análisis</t>
  </si>
  <si>
    <t>El subsidio solicitado no supera el máximo permitido en las bases técnicas del instrumento</t>
  </si>
  <si>
    <t>Subsidio máximo permitido en las bases técnicas</t>
  </si>
  <si>
    <t>El porcentaje de cofinanciamiento no supera el maximo establecido en bases según el tamaño de empresa declarado por el beneficiario</t>
  </si>
  <si>
    <t>Indique tamaño de empresa según ventas anuales declarado en la postulación</t>
  </si>
  <si>
    <t>Porcentaje máximo de cofinanciamiento establecido por bases</t>
  </si>
  <si>
    <t>El aporte pecuniario de los participantes debe representar al menos un 50% del costo total de los aportes de los participantes</t>
  </si>
  <si>
    <t>Aporte pecuniario de los participantes</t>
  </si>
  <si>
    <t>Aporte valorado de los participantes</t>
  </si>
  <si>
    <t>El subsidio destinado a la cuenta Inversión representa hasta un 30,00% del subsidio total</t>
  </si>
  <si>
    <t>Porcentaje del subsidio destinado a cuenta Inversión</t>
  </si>
  <si>
    <t>El subsidio destinado a la cuenta Administración representa hasta un 10,00% del subsidio total</t>
  </si>
  <si>
    <t>Porcentaje del subsidio destinado a cuenta Administración</t>
  </si>
  <si>
    <t>El presupuesto detallado por cuentas presupuestarias debe coincidir con el presupuesto detallado por actividades, tanto en el costo total como en el aporte de cada una de las fuentes.</t>
  </si>
  <si>
    <t>En caso de que participe algún asociado, que realicen aportes pecuniarios y/o valorados según lo establecido en las bases</t>
  </si>
  <si>
    <t>¿El proyecto considera la participación de asociados?</t>
  </si>
  <si>
    <t>Aporte de los asociados</t>
  </si>
  <si>
    <t>En caso de participar alguna Entidad Colaboradora, se destina hasta un 40,00% del subsidio gastos relacionados a la contratación de dicha Entidad Colaboradora.</t>
  </si>
  <si>
    <t>¿Se considera la participación de una o más Entidades Colaboradoras?</t>
  </si>
  <si>
    <t>Porcentaje en función del subsidio total del proyecto</t>
  </si>
  <si>
    <t>RESUMEN DEL PRESUPUESTO</t>
  </si>
  <si>
    <t>Tipo de Proyecto</t>
  </si>
  <si>
    <t>Consolida y Expande Innovación</t>
  </si>
  <si>
    <t>CUADRO RESUMEN PRESUPUESTO</t>
  </si>
  <si>
    <t>La siguiente tabla contiene los montos totales del presupuesto que necesita para llevar a cabo su proyecto. Esta tabla se autorrellena cuando ingresa los datos por partida presupuestaria de las siguientes hojas. Favor no modificar sus fórmulas.
El cuadro resumen comparativo entre presupuesto por cuentas y presupuesto por actividades compara los gastos declarados en ambos presupuestos y verifica su coherencia. En caso de no coincidir, el presupuesto se declara No Admisible por no desglosar los gastos de las actividades de forma correcta.</t>
  </si>
  <si>
    <t>Cuentas Financiables</t>
  </si>
  <si>
    <t>Aporte Innova Chile
(Subsidio) $</t>
  </si>
  <si>
    <t xml:space="preserve">Aporte Beneficiaria
(Pecuniario) $ </t>
  </si>
  <si>
    <t xml:space="preserve">Aporte Beneficiaria
(Valorado) $ </t>
  </si>
  <si>
    <t xml:space="preserve">Aporte Asociados
(Pecuniario) $ </t>
  </si>
  <si>
    <t xml:space="preserve">Aporte Asociados
(Valorado) $ </t>
  </si>
  <si>
    <t>Total ($)</t>
  </si>
  <si>
    <t>Recursos Humanos</t>
  </si>
  <si>
    <t>Gastos de Operación</t>
  </si>
  <si>
    <t>Gastos de Administración</t>
  </si>
  <si>
    <t>Gasto de Inversión</t>
  </si>
  <si>
    <t>TOTAL ($)</t>
  </si>
  <si>
    <t>Porcentajes %</t>
  </si>
  <si>
    <r>
      <rPr>
        <b/>
        <i/>
        <sz val="10"/>
        <rFont val="Calibri"/>
        <family val="2"/>
        <scheme val="minor"/>
      </rPr>
      <t>Nota:</t>
    </r>
    <r>
      <rPr>
        <i/>
        <sz val="10"/>
        <rFont val="Calibri"/>
        <family val="2"/>
        <scheme val="minor"/>
      </rPr>
      <t xml:space="preserve"> La información contenida en el presupuesto desarrollado en la presente planilla, a nivel consolidado, debe ser consistente con lo indicado en el formulario de postulación del proyecto.</t>
    </r>
  </si>
  <si>
    <t>CUADRO RESUMEN COMPARATIVO ENTRE PRESUPUESTO POR CUENTAS Y PRESUPUESTO POR ACTIVIDADES</t>
  </si>
  <si>
    <t>Aporte Innova Chile ($)</t>
  </si>
  <si>
    <t>Costo total ($)</t>
  </si>
  <si>
    <t>Presupuesto de gastos por cuentas</t>
  </si>
  <si>
    <t>Presupuesto por actividades del plan de trabajo</t>
  </si>
  <si>
    <t>Diferencia</t>
  </si>
  <si>
    <t>Observación</t>
  </si>
  <si>
    <t>Coclusión</t>
  </si>
  <si>
    <t>Ninguno</t>
  </si>
  <si>
    <t>Instrucciones según color de columna</t>
  </si>
  <si>
    <t>Enseñanza Básica</t>
  </si>
  <si>
    <t>GASTOS DE RECURSOS HUMANOS</t>
  </si>
  <si>
    <t>Color</t>
  </si>
  <si>
    <t>Indicaciones</t>
  </si>
  <si>
    <t>Enseñanza Media</t>
  </si>
  <si>
    <t>Celdas donde el postulante debe ingresar información asociada al proyecto</t>
  </si>
  <si>
    <t>Técnico nivel superior</t>
  </si>
  <si>
    <t>IMPORTANTE:</t>
  </si>
  <si>
    <t>Celdas que se completan automáticamente según la información que ingresa el postulante</t>
  </si>
  <si>
    <t>Licenciatura</t>
  </si>
  <si>
    <r>
      <rPr>
        <b/>
        <i/>
        <sz val="10"/>
        <color rgb="FF000000"/>
        <rFont val="Calibri"/>
        <family val="2"/>
      </rPr>
      <t>Nota 1:</t>
    </r>
    <r>
      <rPr>
        <i/>
        <sz val="10"/>
        <color theme="1"/>
        <rFont val="Calibri"/>
        <family val="2"/>
      </rPr>
      <t xml:space="preserve"> Considerar lo indicado en las Bases Administrativas Generales (numeral 4.6.1).</t>
    </r>
  </si>
  <si>
    <t>Maestría</t>
  </si>
  <si>
    <r>
      <rPr>
        <b/>
        <i/>
        <sz val="10"/>
        <color theme="1"/>
        <rFont val="Calibri"/>
        <family val="2"/>
      </rPr>
      <t>Nota 2</t>
    </r>
    <r>
      <rPr>
        <i/>
        <sz val="10"/>
        <color theme="1"/>
        <rFont val="Calibri"/>
        <family val="2"/>
      </rPr>
      <t>: Indique contestando Sí o No, si el Recurso Humano señalado es preexistente (RESPETAR VALIDACIÓN DE DATOS). Se debe ingresar también la información asociada a que participante corresponde el profesional (COLUMNA E).</t>
    </r>
  </si>
  <si>
    <t>Doctorado</t>
  </si>
  <si>
    <r>
      <t xml:space="preserve">Se entiende por </t>
    </r>
    <r>
      <rPr>
        <b/>
        <i/>
        <sz val="10"/>
        <color theme="1"/>
        <rFont val="Calibri"/>
        <family val="2"/>
        <scheme val="minor"/>
      </rPr>
      <t>personal preexistente</t>
    </r>
    <r>
      <rPr>
        <i/>
        <sz val="10"/>
        <color theme="1"/>
        <rFont val="Calibri"/>
        <family val="2"/>
        <scheme val="minor"/>
      </rPr>
      <t xml:space="preserve"> el que esté contratado por el participante al momento del cierre del respectivo llamado a concurso del presente instrumento de financiamiento.</t>
    </r>
  </si>
  <si>
    <t>Post Doctorado</t>
  </si>
  <si>
    <r>
      <rPr>
        <b/>
        <i/>
        <sz val="10"/>
        <color rgb="FF000000"/>
        <rFont val="Calibri"/>
        <family val="2"/>
      </rPr>
      <t xml:space="preserve">(*) </t>
    </r>
    <r>
      <rPr>
        <i/>
        <sz val="10"/>
        <color theme="1"/>
        <rFont val="Calibri"/>
        <family val="2"/>
      </rPr>
      <t>En relación a una jornada de dedicación completa de 180 hrs. al mes.</t>
    </r>
  </si>
  <si>
    <t>Nombre y Apellido</t>
  </si>
  <si>
    <t>Rut</t>
  </si>
  <si>
    <t>¿A qué tipo de participante pertenece el recurso humano?</t>
  </si>
  <si>
    <t>Nivel de estudios</t>
  </si>
  <si>
    <t>Rol o cargo en el proyecto</t>
  </si>
  <si>
    <t>Dedicación proyecto:
horas al mes [A](*)</t>
  </si>
  <si>
    <t>N° Meses [B]</t>
  </si>
  <si>
    <t>Nº Total HH [A*B](*)</t>
  </si>
  <si>
    <t>Costo unitario ($)/HH</t>
  </si>
  <si>
    <t>Aporte Innova Chile
(Subsidio) ($)</t>
  </si>
  <si>
    <t>Aporte Beneficiaria (Pecuniario) ($)</t>
  </si>
  <si>
    <t>Aporte Beneficiaria (Valorado) ($)</t>
  </si>
  <si>
    <t>Aporte Asociados (Pecuniario) ($)</t>
  </si>
  <si>
    <t>Aporte Asociados (Valorado) ($)</t>
  </si>
  <si>
    <t>TOTALES</t>
  </si>
  <si>
    <t>GASTOS DE OPERACIÓN</t>
  </si>
  <si>
    <r>
      <rPr>
        <b/>
        <i/>
        <sz val="10"/>
        <color indexed="8"/>
        <rFont val="Calibri"/>
        <family val="2"/>
        <scheme val="minor"/>
      </rPr>
      <t>Nota 1:</t>
    </r>
    <r>
      <rPr>
        <i/>
        <sz val="10"/>
        <color theme="1"/>
        <rFont val="Calibri"/>
        <family val="2"/>
        <scheme val="minor"/>
      </rPr>
      <t xml:space="preserve">  Considerar lo indicado en las Bases Administrativas Generales (numeral 4.6.1) </t>
    </r>
  </si>
  <si>
    <r>
      <rPr>
        <b/>
        <i/>
        <sz val="10"/>
        <color theme="1"/>
        <rFont val="Calibri"/>
        <family val="2"/>
      </rPr>
      <t>Nota 2</t>
    </r>
    <r>
      <rPr>
        <i/>
        <sz val="10"/>
        <color theme="1"/>
        <rFont val="Calibri"/>
        <family val="2"/>
      </rPr>
      <t>: Indique contestando Sí o No, si se externalizará la actividad a financiar.</t>
    </r>
  </si>
  <si>
    <r>
      <rPr>
        <b/>
        <i/>
        <sz val="10"/>
        <color theme="1"/>
        <rFont val="Calibri"/>
        <family val="2"/>
      </rPr>
      <t>Nota 3</t>
    </r>
    <r>
      <rPr>
        <i/>
        <sz val="10"/>
        <color theme="1"/>
        <rFont val="Calibri"/>
        <family val="2"/>
      </rPr>
      <t>: Se entendera como externalización, la realizacion de dicha actividad mediante subcontratos, o  por un tercero ajeno a los RRHH de la empresa.</t>
    </r>
  </si>
  <si>
    <t>Ítem Presupuestario</t>
  </si>
  <si>
    <t>Justificación TÉCNICA del gasto (¿Para que necesito el gasto?)</t>
  </si>
  <si>
    <t>Externalización (Sí/No)
(¿Se subcontrata el gasto?)</t>
  </si>
  <si>
    <t>Unidad de Medida
(ej: M3, M2, Ton, Litros, etc)</t>
  </si>
  <si>
    <t>Cantidad</t>
  </si>
  <si>
    <t>Costo Unitario
$</t>
  </si>
  <si>
    <t>Monto total Contrato de Entidades Colaboradoras</t>
  </si>
  <si>
    <t>Éste ítem se debe detallar en la hoja "DESGLOSE ENT.COLABORADORA", donde los montos son ingresados de forma automática desde la pestaña correspondiente.</t>
  </si>
  <si>
    <t>GASTOS DESGLOSADO DEL (DE LOS) SUBCONTRATO(S) CON ENTIDADES COLABORADORAS</t>
  </si>
  <si>
    <r>
      <rPr>
        <b/>
        <i/>
        <sz val="10"/>
        <color indexed="8"/>
        <rFont val="Calibri"/>
        <family val="2"/>
      </rPr>
      <t>Nota 1:</t>
    </r>
    <r>
      <rPr>
        <i/>
        <sz val="10"/>
        <color indexed="8"/>
        <rFont val="Calibri"/>
        <family val="2"/>
      </rPr>
      <t xml:space="preserve">  Considerar lo indicado en las Bases Administrativas Generales (numeral 4.6.1) </t>
    </r>
  </si>
  <si>
    <r>
      <rPr>
        <b/>
        <i/>
        <sz val="10"/>
        <color rgb="FF000000"/>
        <rFont val="Calibri"/>
        <family val="2"/>
      </rPr>
      <t xml:space="preserve">Nota 2: ESTA PESTAÑA SOLO SE DEBE UTILIZAR EN CASO DE POSTULAR CON LA PARTICIPACIÓN DE ENTIDADES COLABORADORAS. </t>
    </r>
    <r>
      <rPr>
        <i/>
        <sz val="10"/>
        <color indexed="8"/>
        <rFont val="Calibri"/>
        <family val="2"/>
      </rPr>
      <t xml:space="preserve">En caso de corresponder a dicha categoría, recuerde que debe coincidir el desglose final con el pago total en la pestaña OPERACIÓN </t>
    </r>
  </si>
  <si>
    <r>
      <rPr>
        <b/>
        <i/>
        <sz val="10"/>
        <color indexed="8"/>
        <rFont val="Calibri"/>
        <family val="2"/>
      </rPr>
      <t>Nota 3:</t>
    </r>
    <r>
      <rPr>
        <i/>
        <sz val="10"/>
        <color indexed="8"/>
        <rFont val="Calibri"/>
        <family val="2"/>
      </rPr>
      <t xml:space="preserve"> Si se contrata a más de una entidad, detallelas en cada cuenta presupuestaria. Cada subcontrato debe cumplir con los requisitos individualmente. </t>
    </r>
  </si>
  <si>
    <t>Título o grado académico</t>
  </si>
  <si>
    <t>Nombre Entidad Colaboradora</t>
  </si>
  <si>
    <t>Justificación TÉCNICA de su participación en el proyecto</t>
  </si>
  <si>
    <t>Área de especialidad y/o experiencia</t>
  </si>
  <si>
    <t>Tiempo Nº HH /Mes (A)</t>
  </si>
  <si>
    <t>N° Meses (B)</t>
  </si>
  <si>
    <t>Tiempo Nº Total HH (A*B)</t>
  </si>
  <si>
    <t xml:space="preserve">Insumos/Servicios/Administrativos/Otros </t>
  </si>
  <si>
    <t>Cantidad (A)</t>
  </si>
  <si>
    <t>Costo Unitario ($) (B)</t>
  </si>
  <si>
    <t xml:space="preserve"> Justificación TÉCNICA del gasto</t>
  </si>
  <si>
    <t>Unidad de Medida
(ej: M3, M2;Ton;Litros, etc)</t>
  </si>
  <si>
    <t>GASTOS DE INVERSIÓN</t>
  </si>
  <si>
    <r>
      <rPr>
        <b/>
        <i/>
        <sz val="10"/>
        <color theme="1"/>
        <rFont val="Calibri"/>
        <family val="2"/>
        <scheme val="minor"/>
      </rPr>
      <t>Nota 2:</t>
    </r>
    <r>
      <rPr>
        <i/>
        <sz val="10"/>
        <color theme="1"/>
        <rFont val="Calibri"/>
        <family val="2"/>
        <scheme val="minor"/>
      </rPr>
      <t xml:space="preserve"> </t>
    </r>
    <r>
      <rPr>
        <i/>
        <sz val="10"/>
        <rFont val="Calibri"/>
        <family val="2"/>
        <scheme val="minor"/>
      </rPr>
      <t>Para el caso de adquisiciones, se podrán financiar íntegramente, independiente de la fuente de financiamiento (subsidio y/o aportes), debiendo verificarse, en todo caso, que sean pertinentes y necesarias para el cumplimiento de los objetivos del proyecto, no aplicando, por lo tanto, la regla establecida en la letra b) del número 11.4.3 de la Bases Administrativas Generales..</t>
    </r>
  </si>
  <si>
    <r>
      <rPr>
        <b/>
        <i/>
        <sz val="10"/>
        <color theme="1"/>
        <rFont val="Calibri"/>
        <family val="2"/>
        <scheme val="minor"/>
      </rPr>
      <t>Nota 3</t>
    </r>
    <r>
      <rPr>
        <i/>
        <sz val="10"/>
        <color theme="1"/>
        <rFont val="Calibri"/>
        <family val="2"/>
        <scheme val="minor"/>
      </rPr>
      <t>: El monto con cargo a InnovaChile en esta cuenta, no podrá superar el 30,00% del monto total del subsidio solicitado</t>
    </r>
  </si>
  <si>
    <t>Descripción del Bien (Ítem)</t>
  </si>
  <si>
    <t xml:space="preserve">TOTAL ($) </t>
  </si>
  <si>
    <t>GASTOS DE ADMINISTRACIÓN</t>
  </si>
  <si>
    <r>
      <rPr>
        <b/>
        <i/>
        <sz val="10"/>
        <color indexed="8"/>
        <rFont val="Calibri"/>
        <family val="2"/>
        <scheme val="minor"/>
      </rPr>
      <t>Nota 2:</t>
    </r>
    <r>
      <rPr>
        <i/>
        <sz val="10"/>
        <color indexed="8"/>
        <rFont val="Calibri"/>
        <family val="2"/>
        <scheme val="minor"/>
      </rPr>
      <t xml:space="preserve"> El monto con cargo a InnovaChile en esta cuenta, no podrá superar el 10,00% del monto total del subsidio solicitado.</t>
    </r>
  </si>
  <si>
    <t>Ítem</t>
  </si>
  <si>
    <t xml:space="preserve">Costo Unitario
$ </t>
  </si>
  <si>
    <t>Empresa Beneficiaria</t>
  </si>
  <si>
    <t>PLAN DE TRABAJO</t>
  </si>
  <si>
    <t xml:space="preserve">Se entiende por actividad a una tarea específica que se realiza en un periodo de tiempo determinado. </t>
  </si>
  <si>
    <t>1. Indique el nombre de la actividad y su descripción, señalando la relevancia que ésta tiene en el desarrollo del proyecto.</t>
  </si>
  <si>
    <t>2. Indique a qué objetivo específico descrito en el formulario de postulación corresponde dicha actividad. Complete con el número del objetivo (1, 2, 3, etc).</t>
  </si>
  <si>
    <t>3. Indique el mes de inicio y el mes de término de la actividad con números (1, 2, 3, 4, …) (RESPETAR VALIDACIÓN DE DATOS). La información asociada a los meses debe hacerse a nivel correlativo, y no mes calendario. Es decir, Mes 1 = Primer mes de ejecución del proyecto</t>
  </si>
  <si>
    <t>Nombre de la Actividad.
Liste las acciones de su proyecto en orden cronologico</t>
  </si>
  <si>
    <t>Descripción Completa de la Actividad</t>
  </si>
  <si>
    <t>Justificación técnica de la actividad 
(¿Por qué es necesaria en el proyecto y como espera abordarla (metodología)?)</t>
  </si>
  <si>
    <t xml:space="preserve">¿Quién Realiza esta actividad? </t>
  </si>
  <si>
    <t>Indique nombre de recursos humanos involucrados</t>
  </si>
  <si>
    <t>N° Objetivo Específico Asociado</t>
  </si>
  <si>
    <t>Mes de Inicio</t>
  </si>
  <si>
    <t>Mes de Término</t>
  </si>
  <si>
    <t>Presupuesto Total por actividad ($)</t>
  </si>
  <si>
    <t>Si</t>
  </si>
  <si>
    <t>Subcontratación</t>
  </si>
  <si>
    <t>…</t>
  </si>
  <si>
    <t>Duración total del proyecto</t>
  </si>
  <si>
    <t>Meses</t>
  </si>
  <si>
    <r>
      <rPr>
        <b/>
        <i/>
        <sz val="10"/>
        <color theme="1"/>
        <rFont val="Calibri"/>
        <family val="2"/>
        <scheme val="minor"/>
      </rPr>
      <t>Nota 1:</t>
    </r>
    <r>
      <rPr>
        <i/>
        <sz val="10"/>
        <color theme="1"/>
        <rFont val="Calibri"/>
        <family val="2"/>
        <scheme val="minor"/>
      </rPr>
      <t xml:space="preserve"> En las siguiente tabla ingrese los resultados esperados asociados a las actividades detalladas en las tablas anteriores, recuerde que no debe necesariamente ingresar un resultado por cada actividad.</t>
    </r>
  </si>
  <si>
    <r>
      <rPr>
        <b/>
        <i/>
        <sz val="10"/>
        <color theme="1"/>
        <rFont val="Calibri"/>
        <family val="2"/>
        <scheme val="minor"/>
      </rPr>
      <t>Nota 2:</t>
    </r>
    <r>
      <rPr>
        <i/>
        <sz val="10"/>
        <color theme="1"/>
        <rFont val="Calibri"/>
        <family val="2"/>
        <scheme val="minor"/>
      </rPr>
      <t xml:space="preserve"> Recuerde ingresar los hitos técnicos de continuidad asociados a la ejecución de su proyecto</t>
    </r>
  </si>
  <si>
    <t>RESULTADOS</t>
  </si>
  <si>
    <t>Resultado</t>
  </si>
  <si>
    <t>Descripción</t>
  </si>
  <si>
    <t>Objetivos Específicos Asociados (indicar N° correspondiente)</t>
  </si>
  <si>
    <t>Indicador de Medición</t>
  </si>
  <si>
    <t>Mes de Obtención del resultado</t>
  </si>
  <si>
    <t>Hito técnico de continuidad (de acuerdo al númeral 8 letra i de las bases del técnicas instrumento)</t>
  </si>
  <si>
    <t>Innova Región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</si>
</sst>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quot;$&quot;* #,##0_ ;_ &quot;$&quot;* \-#,##0_ ;_ &quot;$&quot;* &quot;-&quot;_ ;_ @_ "/>
    <numFmt numFmtId="164" formatCode="&quot;$&quot;\ #,##0;[Red]\-&quot;$&quot;\ #,##0"/>
    <numFmt numFmtId="165" formatCode="_-&quot;$&quot;\ * #,##0.00_-;\-&quot;$&quot;\ * #,##0.00_-;_-&quot;$&quot;\ * &quot;-&quot;??_-;_-@_-"/>
    <numFmt numFmtId="166" formatCode="_-&quot;$&quot;\ * #,##0_-;\-&quot;$&quot;\ * #,##0_-;_-&quot;$&quot;\ * &quot;-&quot;??_-;_-@_-"/>
    <numFmt numFmtId="167" formatCode="&quot;$&quot;\ #,##0"/>
    <numFmt numFmtId="168" formatCode=";;;"/>
    <numFmt numFmtId="169" formatCode="#,##0_ ;\-#,##0\ "/>
  </numFmts>
  <fonts count="42" x14ac:knownFonts="1">
    <font>
      <sz val="11"/>
      <color theme="1"/>
      <name val="Calibri"/>
      <family val="2"/>
      <scheme val="minor"/>
    </font>
    <font>
      <sz val="11"/>
      <color indexed="8"/>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1"/>
      <name val="Calibri"/>
      <family val="2"/>
      <scheme val="minor"/>
    </font>
    <font>
      <b/>
      <sz val="12"/>
      <name val="Calibri"/>
      <family val="2"/>
      <scheme val="minor"/>
    </font>
    <font>
      <b/>
      <sz val="14"/>
      <name val="Calibri"/>
      <family val="2"/>
      <scheme val="minor"/>
    </font>
    <font>
      <i/>
      <sz val="10"/>
      <name val="Calibri"/>
      <family val="2"/>
      <scheme val="minor"/>
    </font>
    <font>
      <sz val="10"/>
      <color rgb="FFFF0000"/>
      <name val="Calibri"/>
      <family val="2"/>
      <scheme val="minor"/>
    </font>
    <font>
      <b/>
      <i/>
      <sz val="10"/>
      <color theme="1"/>
      <name val="Calibri"/>
      <family val="2"/>
      <scheme val="minor"/>
    </font>
    <font>
      <sz val="11"/>
      <color theme="0"/>
      <name val="Calibri"/>
      <family val="2"/>
      <scheme val="minor"/>
    </font>
    <font>
      <i/>
      <sz val="10"/>
      <color theme="1"/>
      <name val="Calibri"/>
      <family val="2"/>
    </font>
    <font>
      <b/>
      <i/>
      <sz val="10"/>
      <color rgb="FF000000"/>
      <name val="Calibri"/>
      <family val="2"/>
    </font>
    <font>
      <b/>
      <i/>
      <sz val="10"/>
      <color theme="1"/>
      <name val="Calibri"/>
      <family val="2"/>
    </font>
    <font>
      <sz val="11"/>
      <color theme="1"/>
      <name val="Arial"/>
      <family val="2"/>
    </font>
    <font>
      <sz val="11"/>
      <color theme="1"/>
      <name val="Calibri"/>
      <family val="2"/>
    </font>
    <font>
      <b/>
      <sz val="11"/>
      <color theme="1"/>
      <name val="Calibri"/>
      <family val="2"/>
    </font>
    <font>
      <i/>
      <sz val="11.5"/>
      <color theme="1"/>
      <name val="Arial"/>
      <family val="2"/>
    </font>
    <font>
      <b/>
      <i/>
      <sz val="10"/>
      <name val="Calibri"/>
      <family val="2"/>
      <scheme val="minor"/>
    </font>
    <font>
      <b/>
      <i/>
      <sz val="10"/>
      <color indexed="8"/>
      <name val="Calibri"/>
      <family val="2"/>
      <scheme val="minor"/>
    </font>
    <font>
      <i/>
      <sz val="10"/>
      <color indexed="8"/>
      <name val="Calibri"/>
      <family val="2"/>
      <scheme val="minor"/>
    </font>
    <font>
      <sz val="10"/>
      <color rgb="FF000000"/>
      <name val="Calibri"/>
      <family val="2"/>
      <scheme val="minor"/>
    </font>
    <font>
      <sz val="8"/>
      <color rgb="FF000000"/>
      <name val="Calibri"/>
      <family val="2"/>
      <scheme val="minor"/>
    </font>
    <font>
      <sz val="10"/>
      <color theme="0"/>
      <name val="Calibri"/>
      <family val="2"/>
      <scheme val="minor"/>
    </font>
    <font>
      <b/>
      <sz val="16"/>
      <color theme="1"/>
      <name val="Calibri"/>
      <family val="2"/>
      <scheme val="minor"/>
    </font>
    <font>
      <sz val="8"/>
      <color theme="1"/>
      <name val="Calibri"/>
      <family val="2"/>
      <scheme val="minor"/>
    </font>
    <font>
      <b/>
      <sz val="8"/>
      <color theme="1"/>
      <name val="Calibri"/>
      <family val="2"/>
      <scheme val="minor"/>
    </font>
    <font>
      <b/>
      <sz val="10"/>
      <name val="Calibri"/>
      <family val="2"/>
      <scheme val="minor"/>
    </font>
    <font>
      <b/>
      <i/>
      <sz val="10"/>
      <color indexed="8"/>
      <name val="Calibri"/>
      <family val="2"/>
    </font>
    <font>
      <i/>
      <sz val="10"/>
      <color indexed="8"/>
      <name val="Calibri"/>
      <family val="2"/>
    </font>
    <font>
      <b/>
      <sz val="12"/>
      <color theme="1"/>
      <name val="Calibri"/>
      <family val="2"/>
      <scheme val="minor"/>
    </font>
    <font>
      <b/>
      <u/>
      <sz val="16"/>
      <color theme="1"/>
      <name val="Calibri"/>
      <family val="2"/>
      <scheme val="minor"/>
    </font>
    <font>
      <sz val="8"/>
      <name val="Calibri"/>
      <family val="2"/>
      <scheme val="minor"/>
    </font>
    <font>
      <sz val="10"/>
      <name val="Calibri"/>
      <family val="2"/>
      <scheme val="minor"/>
    </font>
    <font>
      <b/>
      <i/>
      <sz val="14"/>
      <name val="Calibri"/>
      <family val="2"/>
      <scheme val="minor"/>
    </font>
    <font>
      <sz val="11"/>
      <color theme="1"/>
      <name val="Calibri"/>
      <family val="2"/>
      <scheme val="minor"/>
    </font>
    <font>
      <sz val="8"/>
      <color theme="1"/>
      <name val="Calibri"/>
      <family val="2"/>
    </font>
  </fonts>
  <fills count="1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bgColor theme="0"/>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39997558519241921"/>
        <bgColor theme="2" tint="-0.24994659260841701"/>
      </patternFill>
    </fill>
    <fill>
      <patternFill patternType="solid">
        <fgColor theme="8" tint="0.39997558519241921"/>
        <bgColor indexed="64"/>
      </patternFill>
    </fill>
    <fill>
      <patternFill patternType="solid">
        <fgColor theme="8" tint="0.79998168889431442"/>
        <bgColor indexed="64"/>
      </patternFill>
    </fill>
    <fill>
      <patternFill patternType="solid">
        <fgColor rgb="FF00B0F0"/>
        <bgColor indexed="64"/>
      </patternFill>
    </fill>
    <fill>
      <patternFill patternType="solid">
        <fgColor theme="3"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style="thin">
        <color indexed="64"/>
      </right>
      <top style="thin">
        <color rgb="FF000000"/>
      </top>
      <bottom style="thin">
        <color rgb="FF000000"/>
      </bottom>
      <diagonal/>
    </border>
    <border>
      <left/>
      <right style="thin">
        <color indexed="64"/>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thin">
        <color rgb="FF000000"/>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style="medium">
        <color indexed="64"/>
      </bottom>
      <diagonal/>
    </border>
  </borders>
  <cellStyleXfs count="9">
    <xf numFmtId="0" fontId="0" fillId="0" borderId="0"/>
    <xf numFmtId="164"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2" fontId="2" fillId="0" borderId="0" applyFont="0" applyFill="0" applyBorder="0" applyAlignment="0" applyProtection="0"/>
    <xf numFmtId="0" fontId="19" fillId="0" borderId="0"/>
    <xf numFmtId="0" fontId="40" fillId="0" borderId="0"/>
  </cellStyleXfs>
  <cellXfs count="371">
    <xf numFmtId="0" fontId="0" fillId="0" borderId="0" xfId="0"/>
    <xf numFmtId="0" fontId="4" fillId="0" borderId="0" xfId="0" applyFont="1"/>
    <xf numFmtId="0" fontId="5" fillId="0" borderId="0" xfId="0" applyFont="1"/>
    <xf numFmtId="2" fontId="0" fillId="0" borderId="0" xfId="0" applyNumberFormat="1"/>
    <xf numFmtId="0" fontId="0" fillId="2" borderId="0" xfId="0" applyFill="1"/>
    <xf numFmtId="0" fontId="3" fillId="2" borderId="0" xfId="0" applyFont="1" applyFill="1"/>
    <xf numFmtId="0" fontId="11" fillId="2" borderId="0" xfId="0" applyFont="1" applyFill="1"/>
    <xf numFmtId="168" fontId="0" fillId="2" borderId="0" xfId="0" applyNumberFormat="1" applyFill="1" applyProtection="1">
      <protection hidden="1"/>
    </xf>
    <xf numFmtId="168" fontId="3" fillId="2" borderId="0" xfId="0" applyNumberFormat="1" applyFont="1" applyFill="1" applyProtection="1">
      <protection hidden="1"/>
    </xf>
    <xf numFmtId="2" fontId="0" fillId="0" borderId="0" xfId="0" applyNumberFormat="1" applyAlignment="1">
      <alignment horizontal="left" vertical="center"/>
    </xf>
    <xf numFmtId="0" fontId="7" fillId="2" borderId="0" xfId="0" applyFont="1" applyFill="1"/>
    <xf numFmtId="0" fontId="13" fillId="2" borderId="0" xfId="0" applyFont="1" applyFill="1"/>
    <xf numFmtId="0" fontId="7" fillId="0" borderId="0" xfId="0" applyFont="1"/>
    <xf numFmtId="0" fontId="8" fillId="0" borderId="0" xfId="0" applyFont="1"/>
    <xf numFmtId="0" fontId="8" fillId="0" borderId="0" xfId="0" applyFont="1" applyAlignment="1">
      <alignment horizontal="left" vertical="top" wrapText="1"/>
    </xf>
    <xf numFmtId="167" fontId="7" fillId="3" borderId="1" xfId="2" applyNumberFormat="1" applyFont="1" applyFill="1" applyBorder="1" applyAlignment="1" applyProtection="1">
      <alignment horizontal="center" vertical="center" wrapText="1"/>
    </xf>
    <xf numFmtId="0" fontId="15" fillId="0" borderId="0" xfId="0" applyFont="1"/>
    <xf numFmtId="0" fontId="15" fillId="2" borderId="0" xfId="0" applyFont="1" applyFill="1"/>
    <xf numFmtId="0" fontId="8" fillId="0" borderId="0" xfId="0" applyFont="1" applyAlignment="1">
      <alignment vertical="top"/>
    </xf>
    <xf numFmtId="0" fontId="0" fillId="0" borderId="0" xfId="0" applyAlignment="1">
      <alignment horizontal="center" vertical="center"/>
    </xf>
    <xf numFmtId="0" fontId="16" fillId="0" borderId="0" xfId="0" applyFont="1"/>
    <xf numFmtId="0" fontId="20" fillId="6" borderId="0" xfId="7" applyFont="1" applyFill="1"/>
    <xf numFmtId="0" fontId="19" fillId="0" borderId="0" xfId="7"/>
    <xf numFmtId="0" fontId="21" fillId="6" borderId="0" xfId="7" applyFont="1" applyFill="1"/>
    <xf numFmtId="0" fontId="0" fillId="0" borderId="0" xfId="0" applyAlignment="1">
      <alignment horizontal="center"/>
    </xf>
    <xf numFmtId="0" fontId="22" fillId="0" borderId="0" xfId="0" applyFont="1" applyAlignment="1">
      <alignment vertical="center" wrapText="1"/>
    </xf>
    <xf numFmtId="0" fontId="7" fillId="0" borderId="3" xfId="0" applyFont="1" applyBorder="1" applyProtection="1">
      <protection locked="0"/>
    </xf>
    <xf numFmtId="0" fontId="7" fillId="0" borderId="1" xfId="0" applyFont="1" applyBorder="1" applyProtection="1">
      <protection locked="0"/>
    </xf>
    <xf numFmtId="0" fontId="0" fillId="0" borderId="0" xfId="0" applyAlignment="1">
      <alignment vertical="center"/>
    </xf>
    <xf numFmtId="0" fontId="26" fillId="0" borderId="21" xfId="0" applyFont="1" applyBorder="1" applyAlignment="1">
      <alignment horizontal="center" vertical="center"/>
    </xf>
    <xf numFmtId="0" fontId="28" fillId="0" borderId="0" xfId="0" applyFont="1"/>
    <xf numFmtId="10" fontId="6" fillId="3" borderId="33" xfId="4" applyNumberFormat="1" applyFont="1" applyFill="1" applyBorder="1" applyAlignment="1" applyProtection="1">
      <alignment horizontal="center" vertical="center" wrapText="1"/>
    </xf>
    <xf numFmtId="167" fontId="7" fillId="3" borderId="34" xfId="4" applyNumberFormat="1" applyFont="1" applyFill="1" applyBorder="1" applyAlignment="1" applyProtection="1">
      <alignment horizontal="center" vertical="center" wrapText="1"/>
    </xf>
    <xf numFmtId="0" fontId="7" fillId="0" borderId="3"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7" fillId="0" borderId="44" xfId="0" applyFont="1" applyBorder="1" applyAlignment="1" applyProtection="1">
      <alignment horizontal="left" vertical="center" wrapText="1"/>
      <protection locked="0"/>
    </xf>
    <xf numFmtId="0" fontId="7" fillId="0" borderId="3" xfId="0" applyFont="1" applyBorder="1" applyAlignment="1" applyProtection="1">
      <alignment horizontal="justify" vertical="top" wrapText="1"/>
      <protection locked="0"/>
    </xf>
    <xf numFmtId="0" fontId="7" fillId="0" borderId="1" xfId="0" applyFont="1" applyBorder="1" applyAlignment="1" applyProtection="1">
      <alignment horizontal="justify" vertical="top" wrapText="1"/>
      <protection locked="0"/>
    </xf>
    <xf numFmtId="42" fontId="7" fillId="0" borderId="2" xfId="6" applyFont="1" applyBorder="1" applyAlignment="1" applyProtection="1">
      <alignment horizontal="right" vertical="top" wrapText="1"/>
      <protection locked="0"/>
    </xf>
    <xf numFmtId="0" fontId="0" fillId="0" borderId="1" xfId="0" applyBorder="1" applyAlignment="1" applyProtection="1">
      <alignment horizontal="center" vertical="center"/>
      <protection locked="0"/>
    </xf>
    <xf numFmtId="0" fontId="27" fillId="0" borderId="1" xfId="0" applyFont="1" applyBorder="1" applyAlignment="1" applyProtection="1">
      <alignment vertical="center"/>
      <protection locked="0"/>
    </xf>
    <xf numFmtId="0" fontId="0" fillId="0" borderId="1" xfId="0" applyBorder="1" applyProtection="1">
      <protection locked="0"/>
    </xf>
    <xf numFmtId="0" fontId="27" fillId="0" borderId="23" xfId="0" applyFont="1" applyBorder="1" applyAlignment="1" applyProtection="1">
      <alignment vertical="center"/>
      <protection locked="0"/>
    </xf>
    <xf numFmtId="0" fontId="0" fillId="0" borderId="23" xfId="0" applyBorder="1" applyProtection="1">
      <protection locked="0"/>
    </xf>
    <xf numFmtId="2" fontId="0" fillId="2" borderId="0" xfId="0" applyNumberFormat="1" applyFill="1"/>
    <xf numFmtId="2" fontId="31" fillId="0" borderId="0" xfId="0" applyNumberFormat="1" applyFont="1" applyAlignment="1">
      <alignment horizontal="center" vertical="center"/>
    </xf>
    <xf numFmtId="2" fontId="30" fillId="0" borderId="0" xfId="0" applyNumberFormat="1" applyFont="1" applyAlignment="1">
      <alignment horizontal="center" vertical="center" wrapText="1"/>
    </xf>
    <xf numFmtId="2" fontId="6" fillId="3" borderId="27" xfId="0" applyNumberFormat="1" applyFont="1" applyFill="1" applyBorder="1" applyAlignment="1">
      <alignment horizontal="center" vertical="center" wrapText="1"/>
    </xf>
    <xf numFmtId="2" fontId="6" fillId="3" borderId="28" xfId="0" applyNumberFormat="1" applyFont="1" applyFill="1" applyBorder="1" applyAlignment="1">
      <alignment horizontal="center" vertical="center" wrapText="1"/>
    </xf>
    <xf numFmtId="2" fontId="6" fillId="3" borderId="29" xfId="0" applyNumberFormat="1" applyFont="1" applyFill="1" applyBorder="1" applyAlignment="1">
      <alignment horizontal="center" vertical="center" wrapText="1"/>
    </xf>
    <xf numFmtId="2" fontId="6" fillId="3" borderId="26" xfId="0" applyNumberFormat="1" applyFont="1" applyFill="1" applyBorder="1" applyAlignment="1">
      <alignment horizontal="center" vertical="center" wrapText="1"/>
    </xf>
    <xf numFmtId="42" fontId="7" fillId="10" borderId="1" xfId="0" applyNumberFormat="1" applyFont="1" applyFill="1" applyBorder="1"/>
    <xf numFmtId="2" fontId="6" fillId="0" borderId="30" xfId="0" applyNumberFormat="1" applyFont="1" applyBorder="1" applyAlignment="1">
      <alignment wrapText="1"/>
    </xf>
    <xf numFmtId="167" fontId="7" fillId="0" borderId="1" xfId="0" applyNumberFormat="1" applyFont="1" applyBorder="1" applyAlignment="1">
      <alignment horizontal="center" vertical="center" wrapText="1"/>
    </xf>
    <xf numFmtId="2" fontId="6" fillId="3" borderId="30" xfId="0" applyNumberFormat="1" applyFont="1" applyFill="1" applyBorder="1" applyAlignment="1">
      <alignment wrapText="1"/>
    </xf>
    <xf numFmtId="2" fontId="6" fillId="3" borderId="32" xfId="0" applyNumberFormat="1" applyFont="1" applyFill="1" applyBorder="1" applyAlignment="1">
      <alignment wrapText="1"/>
    </xf>
    <xf numFmtId="0" fontId="0" fillId="0" borderId="0" xfId="0" applyProtection="1">
      <protection locked="0"/>
    </xf>
    <xf numFmtId="0" fontId="30" fillId="0" borderId="1" xfId="0" applyFont="1" applyBorder="1" applyAlignment="1" applyProtection="1">
      <alignment horizontal="left" vertical="center" wrapText="1"/>
      <protection locked="0"/>
    </xf>
    <xf numFmtId="2" fontId="30" fillId="10" borderId="1" xfId="0" applyNumberFormat="1" applyFont="1" applyFill="1" applyBorder="1" applyAlignment="1">
      <alignment horizontal="center" vertical="center" wrapText="1"/>
    </xf>
    <xf numFmtId="2" fontId="6" fillId="10" borderId="1" xfId="0" applyNumberFormat="1" applyFont="1" applyFill="1" applyBorder="1" applyAlignment="1">
      <alignment horizontal="center" vertical="center"/>
    </xf>
    <xf numFmtId="0" fontId="4" fillId="9" borderId="1" xfId="0" applyFont="1" applyFill="1" applyBorder="1" applyAlignment="1">
      <alignment horizontal="center"/>
    </xf>
    <xf numFmtId="167" fontId="7" fillId="0" borderId="2" xfId="0" applyNumberFormat="1" applyFont="1" applyBorder="1" applyAlignment="1">
      <alignment horizontal="center" vertical="center" wrapText="1"/>
    </xf>
    <xf numFmtId="0" fontId="8" fillId="0" borderId="0" xfId="0" applyFont="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0" fillId="0" borderId="4" xfId="0" applyBorder="1" applyAlignment="1" applyProtection="1">
      <alignment horizontal="center" vertical="center"/>
      <protection locked="0"/>
    </xf>
    <xf numFmtId="0" fontId="5" fillId="0" borderId="0" xfId="0" applyFont="1" applyAlignment="1">
      <alignment horizontal="left"/>
    </xf>
    <xf numFmtId="0" fontId="35" fillId="0" borderId="0" xfId="0" applyFont="1"/>
    <xf numFmtId="0" fontId="7" fillId="0" borderId="1" xfId="0" applyFont="1" applyBorder="1" applyAlignment="1">
      <alignment horizontal="justify" vertical="center" wrapText="1"/>
    </xf>
    <xf numFmtId="0" fontId="7" fillId="0" borderId="0" xfId="0" applyFont="1" applyAlignment="1">
      <alignment vertical="center" wrapText="1"/>
    </xf>
    <xf numFmtId="0" fontId="7" fillId="8" borderId="1" xfId="0" applyFont="1" applyFill="1" applyBorder="1"/>
    <xf numFmtId="0" fontId="7" fillId="0" borderId="4" xfId="0" applyFont="1" applyBorder="1" applyProtection="1">
      <protection locked="0"/>
    </xf>
    <xf numFmtId="0" fontId="7" fillId="0" borderId="54" xfId="0" applyFont="1" applyBorder="1" applyAlignment="1">
      <alignment horizontal="justify" vertical="center" wrapText="1"/>
    </xf>
    <xf numFmtId="42" fontId="7" fillId="0" borderId="1" xfId="0" applyNumberFormat="1" applyFont="1" applyBorder="1" applyAlignment="1">
      <alignment horizontal="justify" vertical="center" wrapText="1"/>
    </xf>
    <xf numFmtId="0" fontId="7" fillId="0" borderId="5" xfId="0" applyFont="1" applyBorder="1" applyAlignment="1" applyProtection="1">
      <alignment horizontal="justify" vertical="center" wrapText="1"/>
      <protection locked="0"/>
    </xf>
    <xf numFmtId="0" fontId="7" fillId="0" borderId="5" xfId="0" applyFont="1" applyBorder="1" applyProtection="1">
      <protection locked="0"/>
    </xf>
    <xf numFmtId="0" fontId="7" fillId="0" borderId="6" xfId="0" applyFont="1" applyBorder="1" applyAlignment="1" applyProtection="1">
      <alignment horizontal="justify" vertical="center" wrapText="1"/>
      <protection locked="0"/>
    </xf>
    <xf numFmtId="0" fontId="36" fillId="8" borderId="1" xfId="0" applyFont="1" applyFill="1" applyBorder="1" applyAlignment="1">
      <alignment horizontal="justify" vertical="center" wrapText="1"/>
    </xf>
    <xf numFmtId="0" fontId="7" fillId="8" borderId="39" xfId="0" applyFont="1" applyFill="1" applyBorder="1" applyAlignment="1">
      <alignment horizontal="justify" vertical="center" wrapText="1"/>
    </xf>
    <xf numFmtId="0" fontId="7" fillId="8" borderId="2" xfId="0" applyFont="1" applyFill="1" applyBorder="1" applyAlignment="1">
      <alignment horizontal="left" vertical="center" wrapText="1"/>
    </xf>
    <xf numFmtId="0" fontId="7" fillId="8" borderId="39" xfId="0" applyFont="1" applyFill="1" applyBorder="1" applyAlignment="1">
      <alignment horizontal="left" vertical="center" wrapText="1"/>
    </xf>
    <xf numFmtId="0" fontId="16" fillId="0" borderId="0" xfId="0" applyFont="1" applyAlignment="1">
      <alignment horizontal="left"/>
    </xf>
    <xf numFmtId="0" fontId="8" fillId="0" borderId="0" xfId="0" applyFont="1" applyAlignment="1">
      <alignment horizontal="left"/>
    </xf>
    <xf numFmtId="0" fontId="30" fillId="0" borderId="1" xfId="0" applyFont="1" applyBorder="1" applyAlignment="1" applyProtection="1">
      <alignment horizontal="center"/>
      <protection locked="0"/>
    </xf>
    <xf numFmtId="0" fontId="7" fillId="0" borderId="0" xfId="0" applyFont="1" applyAlignment="1">
      <alignment horizontal="left" vertical="center" wrapText="1"/>
    </xf>
    <xf numFmtId="0" fontId="4" fillId="9" borderId="2" xfId="0" applyFont="1" applyFill="1" applyBorder="1" applyAlignment="1">
      <alignment horizontal="center"/>
    </xf>
    <xf numFmtId="167" fontId="7" fillId="3" borderId="31" xfId="0" applyNumberFormat="1" applyFont="1" applyFill="1" applyBorder="1" applyAlignment="1">
      <alignment horizontal="center" vertical="center" wrapText="1"/>
    </xf>
    <xf numFmtId="0" fontId="0" fillId="0" borderId="21" xfId="0" applyBorder="1" applyAlignment="1">
      <alignment horizontal="center" vertical="center"/>
    </xf>
    <xf numFmtId="0" fontId="4" fillId="5" borderId="51" xfId="0" applyFont="1" applyFill="1" applyBorder="1" applyAlignment="1">
      <alignment horizontal="right"/>
    </xf>
    <xf numFmtId="0" fontId="0" fillId="5" borderId="52" xfId="0" applyFill="1" applyBorder="1" applyAlignment="1">
      <alignment horizontal="center" vertical="center"/>
    </xf>
    <xf numFmtId="0" fontId="4" fillId="5" borderId="66" xfId="0" applyFont="1" applyFill="1" applyBorder="1"/>
    <xf numFmtId="0" fontId="0" fillId="0" borderId="10" xfId="0" applyBorder="1"/>
    <xf numFmtId="0" fontId="0" fillId="0" borderId="11" xfId="0" applyBorder="1"/>
    <xf numFmtId="0" fontId="4" fillId="0" borderId="11" xfId="0" applyFont="1" applyBorder="1"/>
    <xf numFmtId="10" fontId="7" fillId="0" borderId="11" xfId="0" applyNumberFormat="1" applyFont="1" applyBorder="1"/>
    <xf numFmtId="0" fontId="32" fillId="15" borderId="6" xfId="0" applyFont="1" applyFill="1" applyBorder="1" applyAlignment="1" applyProtection="1">
      <alignment horizontal="center" vertical="center" wrapText="1"/>
      <protection locked="0"/>
    </xf>
    <xf numFmtId="0" fontId="32" fillId="0" borderId="0" xfId="0" applyFont="1" applyAlignment="1">
      <alignment horizontal="center" vertical="center" wrapText="1"/>
    </xf>
    <xf numFmtId="0" fontId="32" fillId="8" borderId="7" xfId="0" applyFont="1" applyFill="1" applyBorder="1" applyAlignment="1">
      <alignment horizontal="center" vertical="center" wrapText="1"/>
    </xf>
    <xf numFmtId="0" fontId="10" fillId="0" borderId="10" xfId="0" applyFont="1" applyBorder="1"/>
    <xf numFmtId="0" fontId="10" fillId="0" borderId="11" xfId="0" applyFont="1" applyBorder="1"/>
    <xf numFmtId="0" fontId="10" fillId="0" borderId="12" xfId="0" applyFont="1" applyBorder="1"/>
    <xf numFmtId="0" fontId="32" fillId="0" borderId="56" xfId="0" applyFont="1" applyBorder="1" applyAlignment="1">
      <alignment horizontal="center" vertical="center" wrapText="1"/>
    </xf>
    <xf numFmtId="0" fontId="32" fillId="15"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32" fillId="8" borderId="58" xfId="0" applyFont="1" applyFill="1" applyBorder="1" applyAlignment="1">
      <alignment horizontal="center" vertical="center" wrapText="1"/>
    </xf>
    <xf numFmtId="0" fontId="7" fillId="8" borderId="4" xfId="0" applyFont="1" applyFill="1" applyBorder="1"/>
    <xf numFmtId="0" fontId="7" fillId="0" borderId="6" xfId="0" applyFont="1" applyBorder="1" applyProtection="1">
      <protection locked="0"/>
    </xf>
    <xf numFmtId="0" fontId="32" fillId="8" borderId="57" xfId="0" applyFont="1" applyFill="1" applyBorder="1" applyAlignment="1">
      <alignment horizontal="center" vertical="center" wrapText="1"/>
    </xf>
    <xf numFmtId="0" fontId="32" fillId="15" borderId="51" xfId="0" applyFont="1" applyFill="1" applyBorder="1" applyAlignment="1">
      <alignment horizontal="center" vertical="center" wrapText="1"/>
    </xf>
    <xf numFmtId="0" fontId="32" fillId="15" borderId="52" xfId="0" applyFont="1" applyFill="1" applyBorder="1" applyAlignment="1" applyProtection="1">
      <alignment horizontal="center" vertical="center" wrapText="1"/>
      <protection locked="0"/>
    </xf>
    <xf numFmtId="0" fontId="32" fillId="15" borderId="52" xfId="0" applyFont="1" applyFill="1" applyBorder="1" applyAlignment="1">
      <alignment horizontal="center" vertical="center" wrapText="1"/>
    </xf>
    <xf numFmtId="0" fontId="32" fillId="15" borderId="53" xfId="0" applyFont="1" applyFill="1" applyBorder="1" applyAlignment="1">
      <alignment horizontal="center" vertical="center" wrapText="1"/>
    </xf>
    <xf numFmtId="0" fontId="9" fillId="0" borderId="0" xfId="0" applyFont="1"/>
    <xf numFmtId="0" fontId="38" fillId="0" borderId="0" xfId="0" applyFont="1"/>
    <xf numFmtId="0" fontId="15" fillId="0" borderId="0" xfId="0" applyFont="1" applyProtection="1">
      <protection locked="0"/>
    </xf>
    <xf numFmtId="0" fontId="32" fillId="8" borderId="52" xfId="0" applyFont="1" applyFill="1" applyBorder="1" applyAlignment="1">
      <alignment horizontal="center" vertical="center" wrapText="1"/>
    </xf>
    <xf numFmtId="0" fontId="32" fillId="15" borderId="25" xfId="0" applyFont="1" applyFill="1" applyBorder="1" applyAlignment="1" applyProtection="1">
      <alignment horizontal="center" vertical="center" wrapText="1"/>
      <protection locked="0"/>
    </xf>
    <xf numFmtId="0" fontId="32" fillId="15" borderId="1" xfId="0" applyFont="1" applyFill="1" applyBorder="1" applyAlignment="1" applyProtection="1">
      <alignment horizontal="center" vertical="center" wrapText="1"/>
      <protection locked="0"/>
    </xf>
    <xf numFmtId="0" fontId="7" fillId="0" borderId="8" xfId="0" applyFont="1" applyBorder="1" applyAlignment="1" applyProtection="1">
      <alignment horizontal="justify" vertical="center" wrapText="1"/>
      <protection locked="0"/>
    </xf>
    <xf numFmtId="0" fontId="7" fillId="0" borderId="4" xfId="0" applyFont="1" applyBorder="1" applyAlignment="1" applyProtection="1">
      <alignment horizontal="justify" vertical="center" wrapText="1"/>
      <protection locked="0"/>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32" fillId="8" borderId="1" xfId="0" applyFont="1" applyFill="1" applyBorder="1" applyAlignment="1">
      <alignment vertical="center" wrapText="1"/>
    </xf>
    <xf numFmtId="0" fontId="32" fillId="15" borderId="1" xfId="0" applyFont="1" applyFill="1" applyBorder="1" applyAlignment="1">
      <alignment vertical="center" wrapText="1"/>
    </xf>
    <xf numFmtId="0" fontId="32" fillId="15" borderId="55" xfId="0" applyFont="1" applyFill="1" applyBorder="1" applyAlignment="1" applyProtection="1">
      <alignment horizontal="center" vertical="center" wrapText="1"/>
      <protection locked="0"/>
    </xf>
    <xf numFmtId="0" fontId="7" fillId="8" borderId="5" xfId="0" applyFont="1" applyFill="1" applyBorder="1" applyAlignment="1" applyProtection="1">
      <alignment horizontal="justify" vertical="center" wrapText="1"/>
      <protection locked="0"/>
    </xf>
    <xf numFmtId="0" fontId="32" fillId="15" borderId="51" xfId="0" applyFont="1" applyFill="1" applyBorder="1" applyAlignment="1" applyProtection="1">
      <alignment horizontal="center" vertical="center" wrapText="1"/>
      <protection locked="0"/>
    </xf>
    <xf numFmtId="0" fontId="32" fillId="15" borderId="68" xfId="0" applyFont="1" applyFill="1" applyBorder="1" applyAlignment="1" applyProtection="1">
      <alignment horizontal="center" vertical="center" wrapText="1"/>
      <protection locked="0"/>
    </xf>
    <xf numFmtId="169" fontId="32" fillId="8" borderId="51" xfId="0" applyNumberFormat="1" applyFont="1" applyFill="1" applyBorder="1" applyAlignment="1">
      <alignment horizontal="center" vertical="center" wrapText="1"/>
    </xf>
    <xf numFmtId="169" fontId="32" fillId="8" borderId="68" xfId="0" applyNumberFormat="1" applyFont="1" applyFill="1" applyBorder="1" applyAlignment="1">
      <alignment horizontal="center" vertical="center" wrapText="1"/>
    </xf>
    <xf numFmtId="169" fontId="32" fillId="8" borderId="66" xfId="0" applyNumberFormat="1" applyFont="1" applyFill="1" applyBorder="1" applyAlignment="1">
      <alignment horizontal="center" vertical="center" wrapText="1"/>
    </xf>
    <xf numFmtId="169" fontId="10" fillId="8" borderId="51" xfId="0" applyNumberFormat="1" applyFont="1" applyFill="1" applyBorder="1" applyAlignment="1">
      <alignment horizontal="right" vertical="center"/>
    </xf>
    <xf numFmtId="169" fontId="10" fillId="8" borderId="52" xfId="0" applyNumberFormat="1" applyFont="1" applyFill="1" applyBorder="1" applyAlignment="1">
      <alignment horizontal="right" vertical="center"/>
    </xf>
    <xf numFmtId="169" fontId="10" fillId="8" borderId="53" xfId="0" applyNumberFormat="1" applyFont="1" applyFill="1" applyBorder="1" applyAlignment="1">
      <alignment horizontal="right" vertical="center"/>
    </xf>
    <xf numFmtId="169" fontId="10" fillId="8" borderId="57" xfId="0" applyNumberFormat="1" applyFont="1" applyFill="1" applyBorder="1" applyAlignment="1">
      <alignment horizontal="right" vertical="center"/>
    </xf>
    <xf numFmtId="3" fontId="7" fillId="0" borderId="1" xfId="0" applyNumberFormat="1" applyFont="1" applyBorder="1" applyProtection="1">
      <protection locked="0"/>
    </xf>
    <xf numFmtId="3" fontId="7" fillId="0" borderId="4" xfId="0" applyNumberFormat="1" applyFont="1" applyBorder="1" applyProtection="1">
      <protection locked="0"/>
    </xf>
    <xf numFmtId="0" fontId="32" fillId="15" borderId="66" xfId="0" applyFont="1" applyFill="1" applyBorder="1" applyAlignment="1">
      <alignment horizontal="center" vertical="center" wrapText="1"/>
    </xf>
    <xf numFmtId="0" fontId="5" fillId="0" borderId="0" xfId="0" applyFont="1" applyAlignment="1">
      <alignment horizontal="center"/>
    </xf>
    <xf numFmtId="0" fontId="11"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horizontal="left" vertical="center"/>
    </xf>
    <xf numFmtId="42" fontId="7" fillId="0" borderId="0" xfId="6" applyFont="1" applyFill="1" applyBorder="1" applyAlignment="1" applyProtection="1">
      <alignment horizontal="right" vertical="top" wrapText="1"/>
    </xf>
    <xf numFmtId="42" fontId="32" fillId="0" borderId="0" xfId="0" applyNumberFormat="1" applyFont="1" applyAlignment="1">
      <alignment horizontal="center" vertical="center" wrapText="1"/>
    </xf>
    <xf numFmtId="166" fontId="7" fillId="0" borderId="9" xfId="0" applyNumberFormat="1" applyFont="1" applyBorder="1" applyAlignment="1" applyProtection="1">
      <alignment horizontal="center" vertical="center" wrapText="1"/>
      <protection locked="0"/>
    </xf>
    <xf numFmtId="166" fontId="7" fillId="0" borderId="70" xfId="0" applyNumberFormat="1" applyFont="1" applyBorder="1" applyAlignment="1" applyProtection="1">
      <alignment horizontal="center" vertical="center" wrapText="1"/>
      <protection locked="0"/>
    </xf>
    <xf numFmtId="0" fontId="7" fillId="0" borderId="71" xfId="0" applyFont="1" applyBorder="1" applyAlignment="1" applyProtection="1">
      <alignment horizontal="left" vertical="center" wrapText="1"/>
      <protection locked="0"/>
    </xf>
    <xf numFmtId="166" fontId="7" fillId="0" borderId="1" xfId="0" applyNumberFormat="1" applyFont="1" applyBorder="1" applyAlignment="1" applyProtection="1">
      <alignment horizontal="center" vertical="center" wrapText="1"/>
      <protection locked="0"/>
    </xf>
    <xf numFmtId="166" fontId="7" fillId="0" borderId="45" xfId="2" applyNumberFormat="1" applyFont="1" applyFill="1" applyBorder="1" applyAlignment="1" applyProtection="1">
      <alignment horizontal="center" vertical="center" wrapText="1"/>
      <protection locked="0"/>
    </xf>
    <xf numFmtId="166" fontId="7" fillId="0" borderId="63" xfId="2" applyNumberFormat="1" applyFont="1" applyFill="1" applyBorder="1" applyAlignment="1" applyProtection="1">
      <alignment horizontal="center" vertical="center" wrapText="1"/>
      <protection locked="0"/>
    </xf>
    <xf numFmtId="166" fontId="7" fillId="0" borderId="72" xfId="2" applyNumberFormat="1" applyFont="1" applyFill="1" applyBorder="1" applyAlignment="1" applyProtection="1">
      <alignment horizontal="center" vertical="center" wrapText="1"/>
      <protection locked="0"/>
    </xf>
    <xf numFmtId="169" fontId="7" fillId="8" borderId="63" xfId="6" applyNumberFormat="1" applyFont="1" applyFill="1" applyBorder="1" applyAlignment="1" applyProtection="1">
      <alignment vertical="center" wrapText="1"/>
    </xf>
    <xf numFmtId="169" fontId="7" fillId="8" borderId="0" xfId="0" applyNumberFormat="1" applyFont="1" applyFill="1" applyAlignment="1">
      <alignment vertical="center" wrapText="1"/>
    </xf>
    <xf numFmtId="169" fontId="32" fillId="8" borderId="51" xfId="0" applyNumberFormat="1" applyFont="1" applyFill="1" applyBorder="1" applyAlignment="1">
      <alignment vertical="center" wrapText="1"/>
    </xf>
    <xf numFmtId="169" fontId="32" fillId="8" borderId="68" xfId="0" applyNumberFormat="1" applyFont="1" applyFill="1" applyBorder="1" applyAlignment="1">
      <alignment vertical="center" wrapText="1"/>
    </xf>
    <xf numFmtId="169" fontId="32" fillId="8" borderId="12" xfId="0" applyNumberFormat="1" applyFont="1" applyFill="1" applyBorder="1" applyAlignment="1">
      <alignment vertical="center" wrapText="1"/>
    </xf>
    <xf numFmtId="169" fontId="7" fillId="0" borderId="5" xfId="6" applyNumberFormat="1" applyFont="1" applyFill="1" applyBorder="1" applyAlignment="1" applyProtection="1">
      <alignment vertical="center" wrapText="1"/>
      <protection locked="0"/>
    </xf>
    <xf numFmtId="0" fontId="32" fillId="8" borderId="12" xfId="0" applyFont="1" applyFill="1" applyBorder="1" applyAlignment="1">
      <alignment horizontal="center" vertical="center" wrapText="1"/>
    </xf>
    <xf numFmtId="0" fontId="14" fillId="0" borderId="24" xfId="0" applyFont="1" applyBorder="1" applyAlignment="1" applyProtection="1">
      <alignment horizontal="left" vertical="top" wrapText="1"/>
      <protection locked="0"/>
    </xf>
    <xf numFmtId="0" fontId="7" fillId="0" borderId="5" xfId="0" applyFont="1" applyBorder="1" applyAlignment="1" applyProtection="1">
      <alignment horizontal="justify" vertical="top" wrapText="1"/>
      <protection locked="0"/>
    </xf>
    <xf numFmtId="0" fontId="7" fillId="0" borderId="4" xfId="0" applyFont="1" applyBorder="1" applyAlignment="1" applyProtection="1">
      <alignment horizontal="justify" vertical="top" wrapText="1"/>
      <protection locked="0"/>
    </xf>
    <xf numFmtId="0" fontId="7" fillId="0" borderId="8" xfId="0" applyFont="1" applyBorder="1" applyAlignment="1" applyProtection="1">
      <alignment horizontal="justify" vertical="top" wrapText="1"/>
      <protection locked="0"/>
    </xf>
    <xf numFmtId="42" fontId="7" fillId="0" borderId="50" xfId="6" applyFont="1" applyBorder="1" applyAlignment="1" applyProtection="1">
      <alignment horizontal="right" vertical="top" wrapText="1"/>
      <protection locked="0"/>
    </xf>
    <xf numFmtId="0" fontId="7" fillId="0" borderId="6" xfId="0" applyFont="1" applyBorder="1" applyAlignment="1" applyProtection="1">
      <alignment horizontal="justify" vertical="top" wrapText="1"/>
      <protection locked="0"/>
    </xf>
    <xf numFmtId="42" fontId="7" fillId="0" borderId="7" xfId="6" applyFont="1" applyBorder="1" applyAlignment="1" applyProtection="1">
      <alignment horizontal="right" vertical="top" wrapText="1"/>
      <protection locked="0"/>
    </xf>
    <xf numFmtId="169" fontId="7" fillId="0" borderId="7" xfId="6" applyNumberFormat="1" applyFont="1" applyBorder="1" applyAlignment="1" applyProtection="1">
      <alignment vertical="center" wrapText="1"/>
      <protection locked="0"/>
    </xf>
    <xf numFmtId="169" fontId="7" fillId="8" borderId="69" xfId="6" applyNumberFormat="1" applyFont="1" applyFill="1" applyBorder="1" applyAlignment="1" applyProtection="1">
      <alignment vertical="center" wrapText="1"/>
    </xf>
    <xf numFmtId="0" fontId="32" fillId="15" borderId="11" xfId="0" applyFont="1" applyFill="1" applyBorder="1" applyAlignment="1" applyProtection="1">
      <alignment horizontal="center" vertical="center" wrapText="1"/>
      <protection locked="0"/>
    </xf>
    <xf numFmtId="0" fontId="7" fillId="11" borderId="51" xfId="0" applyFont="1" applyFill="1" applyBorder="1" applyAlignment="1">
      <alignment horizontal="center" vertical="center" wrapText="1"/>
    </xf>
    <xf numFmtId="0" fontId="7" fillId="11" borderId="52" xfId="0" applyFont="1" applyFill="1" applyBorder="1" applyAlignment="1">
      <alignment horizontal="center" vertical="center" wrapText="1"/>
    </xf>
    <xf numFmtId="0" fontId="7" fillId="11" borderId="66" xfId="0" applyFont="1" applyFill="1" applyBorder="1" applyAlignment="1">
      <alignment horizontal="center" vertical="center" wrapText="1"/>
    </xf>
    <xf numFmtId="0" fontId="0" fillId="0" borderId="26" xfId="0" applyBorder="1" applyProtection="1">
      <protection locked="0"/>
    </xf>
    <xf numFmtId="0" fontId="0" fillId="0" borderId="31" xfId="0" applyBorder="1" applyProtection="1">
      <protection locked="0"/>
    </xf>
    <xf numFmtId="0" fontId="26" fillId="15" borderId="21" xfId="0" applyFont="1" applyFill="1" applyBorder="1" applyAlignment="1">
      <alignment horizontal="center" vertical="center"/>
    </xf>
    <xf numFmtId="0" fontId="27" fillId="15" borderId="1" xfId="0" applyFont="1" applyFill="1" applyBorder="1" applyAlignment="1" applyProtection="1">
      <alignment vertical="center"/>
      <protection locked="0"/>
    </xf>
    <xf numFmtId="0" fontId="0" fillId="15" borderId="1" xfId="0" applyFill="1" applyBorder="1" applyProtection="1">
      <protection locked="0"/>
    </xf>
    <xf numFmtId="0" fontId="26" fillId="0" borderId="22" xfId="0" applyFont="1" applyBorder="1" applyAlignment="1">
      <alignment horizontal="center" vertical="center"/>
    </xf>
    <xf numFmtId="0" fontId="0" fillId="0" borderId="34" xfId="0" applyBorder="1" applyProtection="1">
      <protection locked="0"/>
    </xf>
    <xf numFmtId="0" fontId="0" fillId="15" borderId="31" xfId="0" applyFill="1" applyBorder="1" applyProtection="1">
      <protection locked="0"/>
    </xf>
    <xf numFmtId="0" fontId="9" fillId="15" borderId="52" xfId="0" applyFont="1" applyFill="1" applyBorder="1" applyAlignment="1">
      <alignment horizontal="center" vertical="center" wrapText="1"/>
    </xf>
    <xf numFmtId="0" fontId="32" fillId="15" borderId="19" xfId="0" applyFont="1" applyFill="1" applyBorder="1" applyAlignment="1">
      <alignment horizontal="center" vertical="center" wrapText="1"/>
    </xf>
    <xf numFmtId="0" fontId="32" fillId="15" borderId="20" xfId="0" applyFont="1" applyFill="1" applyBorder="1" applyAlignment="1">
      <alignment horizontal="center" vertical="center" wrapText="1"/>
    </xf>
    <xf numFmtId="0" fontId="0" fillId="0" borderId="62" xfId="0" applyBorder="1" applyAlignment="1">
      <alignment horizontal="center" vertical="center"/>
    </xf>
    <xf numFmtId="0" fontId="0" fillId="0" borderId="5" xfId="0" applyBorder="1" applyAlignment="1" applyProtection="1">
      <alignment horizontal="center" vertical="center"/>
      <protection locked="0"/>
    </xf>
    <xf numFmtId="3" fontId="4" fillId="8" borderId="53" xfId="0" applyNumberFormat="1" applyFont="1" applyFill="1" applyBorder="1" applyAlignment="1">
      <alignment horizontal="right"/>
    </xf>
    <xf numFmtId="3" fontId="4" fillId="8" borderId="66" xfId="0" applyNumberFormat="1" applyFont="1" applyFill="1" applyBorder="1" applyAlignment="1">
      <alignment horizontal="right"/>
    </xf>
    <xf numFmtId="3" fontId="0" fillId="0" borderId="1" xfId="0" applyNumberFormat="1" applyBorder="1" applyAlignment="1" applyProtection="1">
      <alignment horizontal="right"/>
      <protection locked="0"/>
    </xf>
    <xf numFmtId="3" fontId="0" fillId="0" borderId="4" xfId="0" applyNumberFormat="1" applyBorder="1" applyAlignment="1" applyProtection="1">
      <alignment horizontal="right"/>
      <protection locked="0"/>
    </xf>
    <xf numFmtId="3" fontId="0" fillId="0" borderId="5" xfId="0" applyNumberFormat="1" applyBorder="1" applyAlignment="1" applyProtection="1">
      <alignment horizontal="right"/>
      <protection locked="0"/>
    </xf>
    <xf numFmtId="0" fontId="32" fillId="0" borderId="10" xfId="0" applyFont="1" applyBorder="1" applyAlignment="1">
      <alignment vertical="center" wrapText="1"/>
    </xf>
    <xf numFmtId="0" fontId="32" fillId="0" borderId="11" xfId="0" applyFont="1" applyBorder="1" applyAlignment="1">
      <alignment vertical="center" wrapText="1"/>
    </xf>
    <xf numFmtId="0" fontId="32" fillId="0" borderId="12" xfId="0" applyFont="1" applyBorder="1" applyAlignment="1">
      <alignment vertical="center" wrapText="1"/>
    </xf>
    <xf numFmtId="169" fontId="32" fillId="8" borderId="3" xfId="0" applyNumberFormat="1" applyFont="1" applyFill="1" applyBorder="1" applyAlignment="1">
      <alignment horizontal="right" vertical="center" wrapText="1"/>
    </xf>
    <xf numFmtId="169" fontId="7" fillId="0" borderId="1" xfId="6" applyNumberFormat="1" applyFont="1" applyBorder="1" applyAlignment="1">
      <alignment horizontal="right" vertical="center"/>
    </xf>
    <xf numFmtId="169" fontId="7" fillId="8" borderId="1" xfId="6" applyNumberFormat="1" applyFont="1" applyFill="1" applyBorder="1" applyAlignment="1">
      <alignment horizontal="right" vertical="center"/>
    </xf>
    <xf numFmtId="0" fontId="7" fillId="0" borderId="4" xfId="0" applyFont="1" applyBorder="1" applyAlignment="1">
      <alignment horizontal="justify" vertical="center" wrapText="1"/>
    </xf>
    <xf numFmtId="42" fontId="7" fillId="0" borderId="4" xfId="0" applyNumberFormat="1" applyFont="1" applyBorder="1" applyAlignment="1">
      <alignment horizontal="justify" vertical="center" wrapText="1"/>
    </xf>
    <xf numFmtId="0" fontId="32" fillId="8" borderId="20" xfId="0" applyFont="1" applyFill="1" applyBorder="1" applyAlignment="1">
      <alignment horizontal="center" vertical="center" wrapText="1"/>
    </xf>
    <xf numFmtId="0" fontId="32" fillId="8" borderId="26" xfId="0" applyFont="1" applyFill="1" applyBorder="1" applyAlignment="1">
      <alignment horizontal="center" vertical="center" wrapText="1"/>
    </xf>
    <xf numFmtId="0" fontId="7" fillId="0" borderId="21" xfId="0" applyFont="1" applyBorder="1" applyProtection="1">
      <protection locked="0"/>
    </xf>
    <xf numFmtId="3" fontId="7" fillId="8" borderId="31" xfId="6" applyNumberFormat="1" applyFont="1" applyFill="1" applyBorder="1"/>
    <xf numFmtId="0" fontId="7" fillId="0" borderId="67" xfId="0" applyFont="1" applyBorder="1" applyProtection="1">
      <protection locked="0"/>
    </xf>
    <xf numFmtId="169" fontId="32" fillId="8" borderId="60" xfId="0" applyNumberFormat="1" applyFont="1" applyFill="1" applyBorder="1" applyAlignment="1">
      <alignment horizontal="right" wrapText="1"/>
    </xf>
    <xf numFmtId="169" fontId="32" fillId="8" borderId="23" xfId="0" applyNumberFormat="1" applyFont="1" applyFill="1" applyBorder="1" applyAlignment="1">
      <alignment horizontal="right" wrapText="1"/>
    </xf>
    <xf numFmtId="169" fontId="32" fillId="8" borderId="34" xfId="0" applyNumberFormat="1" applyFont="1" applyFill="1" applyBorder="1" applyAlignment="1">
      <alignment horizontal="right" wrapText="1"/>
    </xf>
    <xf numFmtId="0" fontId="0" fillId="12" borderId="1" xfId="0" applyFill="1" applyBorder="1" applyAlignment="1">
      <alignment horizontal="center" vertical="center"/>
    </xf>
    <xf numFmtId="0" fontId="30" fillId="13" borderId="1" xfId="0" applyFont="1" applyFill="1" applyBorder="1" applyAlignment="1">
      <alignment horizontal="center" vertical="center" wrapText="1"/>
    </xf>
    <xf numFmtId="10" fontId="30" fillId="0" borderId="1" xfId="0" applyNumberFormat="1" applyFont="1" applyBorder="1"/>
    <xf numFmtId="42" fontId="30" fillId="0" borderId="1" xfId="0" applyNumberFormat="1" applyFont="1" applyBorder="1"/>
    <xf numFmtId="9" fontId="30" fillId="0" borderId="1" xfId="0" applyNumberFormat="1" applyFont="1" applyBorder="1"/>
    <xf numFmtId="10" fontId="41" fillId="0" borderId="73" xfId="0" applyNumberFormat="1" applyFont="1" applyBorder="1" applyAlignment="1">
      <alignment horizontal="right"/>
    </xf>
    <xf numFmtId="1" fontId="7" fillId="8" borderId="39" xfId="2" applyNumberFormat="1" applyFont="1" applyFill="1" applyBorder="1" applyAlignment="1" applyProtection="1">
      <alignment horizontal="right" wrapText="1"/>
    </xf>
    <xf numFmtId="1" fontId="7" fillId="8" borderId="1" xfId="2" applyNumberFormat="1" applyFont="1" applyFill="1" applyBorder="1" applyAlignment="1" applyProtection="1">
      <alignment horizontal="right" wrapText="1"/>
    </xf>
    <xf numFmtId="1" fontId="7" fillId="0" borderId="5" xfId="2" applyNumberFormat="1" applyFont="1" applyBorder="1" applyAlignment="1" applyProtection="1">
      <alignment horizontal="right" wrapText="1"/>
      <protection locked="0"/>
    </xf>
    <xf numFmtId="1" fontId="7" fillId="0" borderId="2" xfId="2" applyNumberFormat="1" applyFont="1" applyBorder="1" applyAlignment="1" applyProtection="1">
      <alignment horizontal="right" wrapText="1"/>
      <protection locked="0"/>
    </xf>
    <xf numFmtId="1" fontId="7" fillId="8" borderId="2" xfId="2" applyNumberFormat="1" applyFont="1" applyFill="1" applyBorder="1" applyAlignment="1">
      <alignment horizontal="right" wrapText="1"/>
    </xf>
    <xf numFmtId="1" fontId="7" fillId="0" borderId="1" xfId="2" applyNumberFormat="1" applyFont="1" applyBorder="1" applyAlignment="1" applyProtection="1">
      <alignment horizontal="right" wrapText="1"/>
      <protection locked="0"/>
    </xf>
    <xf numFmtId="1" fontId="7" fillId="0" borderId="4" xfId="2" applyNumberFormat="1" applyFont="1" applyBorder="1" applyAlignment="1" applyProtection="1">
      <alignment horizontal="right" wrapText="1"/>
      <protection locked="0"/>
    </xf>
    <xf numFmtId="1" fontId="7" fillId="0" borderId="50" xfId="2" applyNumberFormat="1" applyFont="1" applyBorder="1" applyAlignment="1" applyProtection="1">
      <alignment horizontal="right" wrapText="1"/>
      <protection locked="0"/>
    </xf>
    <xf numFmtId="0" fontId="7" fillId="8" borderId="5" xfId="0" applyFont="1" applyFill="1" applyBorder="1" applyAlignment="1">
      <alignment horizontal="right"/>
    </xf>
    <xf numFmtId="3" fontId="7" fillId="0" borderId="5" xfId="0" applyNumberFormat="1" applyFont="1" applyBorder="1" applyAlignment="1" applyProtection="1">
      <alignment horizontal="right"/>
      <protection locked="0"/>
    </xf>
    <xf numFmtId="169" fontId="7" fillId="0" borderId="5" xfId="6" applyNumberFormat="1" applyFont="1" applyFill="1" applyBorder="1" applyAlignment="1" applyProtection="1">
      <alignment horizontal="right"/>
      <protection locked="0"/>
    </xf>
    <xf numFmtId="169" fontId="7" fillId="8" borderId="46" xfId="6" applyNumberFormat="1" applyFont="1" applyFill="1" applyBorder="1" applyAlignment="1" applyProtection="1">
      <alignment horizontal="right"/>
    </xf>
    <xf numFmtId="0" fontId="7" fillId="8" borderId="1" xfId="0" applyFont="1" applyFill="1" applyBorder="1" applyAlignment="1">
      <alignment horizontal="right"/>
    </xf>
    <xf numFmtId="3" fontId="7" fillId="0" borderId="4" xfId="0" applyNumberFormat="1" applyFont="1" applyBorder="1" applyAlignment="1" applyProtection="1">
      <alignment horizontal="right"/>
      <protection locked="0"/>
    </xf>
    <xf numFmtId="0" fontId="0" fillId="0" borderId="23" xfId="0" applyBorder="1" applyAlignment="1" applyProtection="1">
      <alignment horizontal="center" vertical="center"/>
      <protection locked="0"/>
    </xf>
    <xf numFmtId="0" fontId="4" fillId="9" borderId="1" xfId="0" applyFont="1" applyFill="1" applyBorder="1" applyAlignment="1">
      <alignment horizontal="center" vertical="center"/>
    </xf>
    <xf numFmtId="42" fontId="30" fillId="0" borderId="1" xfId="0" applyNumberFormat="1" applyFont="1" applyBorder="1" applyAlignment="1" applyProtection="1">
      <alignment horizontal="center" vertical="center"/>
      <protection locked="0"/>
    </xf>
    <xf numFmtId="0" fontId="9" fillId="15" borderId="66" xfId="0" applyFont="1" applyFill="1" applyBorder="1" applyAlignment="1">
      <alignment horizontal="center" vertical="center" wrapText="1"/>
    </xf>
    <xf numFmtId="167" fontId="7" fillId="10" borderId="1" xfId="0" applyNumberFormat="1" applyFont="1" applyFill="1" applyBorder="1"/>
    <xf numFmtId="2" fontId="7" fillId="7" borderId="21" xfId="0" applyNumberFormat="1" applyFont="1" applyFill="1" applyBorder="1"/>
    <xf numFmtId="2" fontId="6" fillId="10" borderId="31" xfId="0" applyNumberFormat="1" applyFont="1" applyFill="1" applyBorder="1" applyAlignment="1">
      <alignment horizontal="center" vertical="center"/>
    </xf>
    <xf numFmtId="2" fontId="6" fillId="10" borderId="21" xfId="0" applyNumberFormat="1" applyFont="1" applyFill="1" applyBorder="1" applyAlignment="1">
      <alignment horizontal="center" vertical="center" wrapText="1"/>
    </xf>
    <xf numFmtId="42" fontId="7" fillId="10" borderId="31" xfId="0" applyNumberFormat="1" applyFont="1" applyFill="1" applyBorder="1"/>
    <xf numFmtId="2" fontId="6" fillId="10" borderId="21" xfId="0" applyNumberFormat="1" applyFont="1" applyFill="1" applyBorder="1" applyAlignment="1">
      <alignment horizontal="center" vertical="center"/>
    </xf>
    <xf numFmtId="2" fontId="30" fillId="10" borderId="31" xfId="0" applyNumberFormat="1" applyFont="1" applyFill="1" applyBorder="1" applyAlignment="1">
      <alignment horizontal="center" vertical="center" wrapText="1"/>
    </xf>
    <xf numFmtId="2" fontId="4" fillId="10" borderId="22" xfId="0" applyNumberFormat="1" applyFont="1" applyFill="1" applyBorder="1" applyAlignment="1">
      <alignment horizontal="center" vertical="center"/>
    </xf>
    <xf numFmtId="0" fontId="27" fillId="15" borderId="1" xfId="0" applyFont="1" applyFill="1" applyBorder="1" applyAlignment="1" applyProtection="1">
      <alignment vertical="center" wrapText="1"/>
      <protection locked="0"/>
    </xf>
    <xf numFmtId="0" fontId="5" fillId="7" borderId="10" xfId="0" applyFont="1" applyFill="1" applyBorder="1" applyAlignment="1">
      <alignment horizontal="center"/>
    </xf>
    <xf numFmtId="0" fontId="5" fillId="7" borderId="11" xfId="0" applyFont="1" applyFill="1" applyBorder="1" applyAlignment="1">
      <alignment horizontal="center"/>
    </xf>
    <xf numFmtId="0" fontId="5" fillId="7" borderId="12" xfId="0" applyFont="1" applyFill="1" applyBorder="1" applyAlignment="1">
      <alignment horizontal="center"/>
    </xf>
    <xf numFmtId="0" fontId="5" fillId="7" borderId="0" xfId="0" applyFont="1" applyFill="1" applyAlignment="1">
      <alignment horizontal="center" vertical="center"/>
    </xf>
    <xf numFmtId="0" fontId="4" fillId="12" borderId="1" xfId="0" applyFont="1" applyFill="1" applyBorder="1" applyAlignment="1">
      <alignment horizontal="center"/>
    </xf>
    <xf numFmtId="0" fontId="0" fillId="0" borderId="1" xfId="0" applyBorder="1" applyAlignment="1">
      <alignment horizontal="center" vertical="center" wrapText="1"/>
    </xf>
    <xf numFmtId="0" fontId="4" fillId="13" borderId="1" xfId="0" applyFont="1" applyFill="1" applyBorder="1" applyAlignment="1">
      <alignment horizontal="left" vertical="center" wrapText="1"/>
    </xf>
    <xf numFmtId="0" fontId="30" fillId="13" borderId="1" xfId="0" applyFont="1" applyFill="1" applyBorder="1" applyAlignment="1">
      <alignment horizontal="center" vertical="center" wrapText="1"/>
    </xf>
    <xf numFmtId="0" fontId="0" fillId="13" borderId="1" xfId="0" applyFill="1" applyBorder="1" applyAlignment="1">
      <alignment horizontal="center" vertical="center"/>
    </xf>
    <xf numFmtId="0" fontId="30" fillId="13" borderId="2" xfId="0" applyFont="1" applyFill="1" applyBorder="1" applyAlignment="1">
      <alignment horizontal="center" vertical="center" wrapText="1"/>
    </xf>
    <xf numFmtId="0" fontId="30" fillId="13" borderId="3" xfId="0" applyFont="1" applyFill="1" applyBorder="1" applyAlignment="1">
      <alignment horizontal="center" vertical="center" wrapText="1"/>
    </xf>
    <xf numFmtId="42" fontId="30" fillId="0" borderId="2" xfId="0" applyNumberFormat="1" applyFont="1" applyBorder="1" applyAlignment="1">
      <alignment horizontal="center" vertical="center"/>
    </xf>
    <xf numFmtId="42" fontId="30" fillId="0" borderId="3" xfId="0" applyNumberFormat="1" applyFont="1" applyBorder="1" applyAlignment="1">
      <alignment horizontal="center" vertical="center"/>
    </xf>
    <xf numFmtId="0" fontId="0" fillId="0" borderId="4" xfId="0" applyBorder="1" applyAlignment="1">
      <alignment horizontal="center" vertical="center" wrapText="1"/>
    </xf>
    <xf numFmtId="0" fontId="0" fillId="0" borderId="74" xfId="0" applyBorder="1" applyAlignment="1">
      <alignment horizontal="center" vertical="center" wrapText="1"/>
    </xf>
    <xf numFmtId="0" fontId="0" fillId="0" borderId="5" xfId="0" applyBorder="1" applyAlignment="1">
      <alignment horizontal="center" vertical="center" wrapText="1"/>
    </xf>
    <xf numFmtId="0" fontId="4" fillId="13" borderId="50" xfId="0" applyFont="1" applyFill="1" applyBorder="1" applyAlignment="1">
      <alignment horizontal="left" vertical="center" wrapText="1"/>
    </xf>
    <xf numFmtId="0" fontId="4" fillId="13" borderId="56" xfId="0" applyFont="1" applyFill="1" applyBorder="1" applyAlignment="1">
      <alignment horizontal="left" vertical="center" wrapText="1"/>
    </xf>
    <xf numFmtId="0" fontId="4" fillId="13" borderId="8" xfId="0" applyFont="1" applyFill="1" applyBorder="1" applyAlignment="1">
      <alignment horizontal="left" vertical="center" wrapText="1"/>
    </xf>
    <xf numFmtId="0" fontId="4" fillId="13" borderId="7" xfId="0" applyFont="1" applyFill="1" applyBorder="1" applyAlignment="1">
      <alignment horizontal="left" vertical="center" wrapText="1"/>
    </xf>
    <xf numFmtId="0" fontId="4" fillId="13" borderId="48" xfId="0" applyFont="1" applyFill="1" applyBorder="1" applyAlignment="1">
      <alignment horizontal="left" vertical="center" wrapText="1"/>
    </xf>
    <xf numFmtId="0" fontId="4" fillId="13" borderId="6" xfId="0" applyFont="1" applyFill="1" applyBorder="1" applyAlignment="1">
      <alignment horizontal="left" vertical="center" wrapText="1"/>
    </xf>
    <xf numFmtId="9" fontId="0" fillId="0" borderId="50" xfId="0" applyNumberFormat="1" applyBorder="1" applyAlignment="1">
      <alignment horizontal="center" vertical="center"/>
    </xf>
    <xf numFmtId="9" fontId="0" fillId="0" borderId="56" xfId="0" applyNumberFormat="1" applyBorder="1" applyAlignment="1">
      <alignment horizontal="center" vertical="center"/>
    </xf>
    <xf numFmtId="9" fontId="0" fillId="0" borderId="8" xfId="0" applyNumberFormat="1" applyBorder="1" applyAlignment="1">
      <alignment horizontal="center" vertical="center"/>
    </xf>
    <xf numFmtId="9" fontId="0" fillId="0" borderId="7" xfId="0" applyNumberFormat="1" applyBorder="1" applyAlignment="1">
      <alignment horizontal="center" vertical="center"/>
    </xf>
    <xf numFmtId="9" fontId="0" fillId="0" borderId="48" xfId="0" applyNumberFormat="1" applyBorder="1" applyAlignment="1">
      <alignment horizontal="center" vertical="center"/>
    </xf>
    <xf numFmtId="9" fontId="0" fillId="0" borderId="6" xfId="0" applyNumberFormat="1" applyBorder="1" applyAlignment="1">
      <alignment horizontal="center" vertical="center"/>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49" xfId="0" applyFont="1" applyFill="1" applyBorder="1" applyAlignment="1">
      <alignment horizontal="center" vertical="center" wrapText="1"/>
    </xf>
    <xf numFmtId="2" fontId="0" fillId="10" borderId="75" xfId="0" applyNumberFormat="1" applyFill="1" applyBorder="1" applyAlignment="1">
      <alignment horizontal="center" vertical="center" wrapText="1"/>
    </xf>
    <xf numFmtId="2" fontId="0" fillId="10" borderId="43" xfId="0" applyNumberFormat="1" applyFill="1" applyBorder="1" applyAlignment="1">
      <alignment horizontal="center" vertical="center" wrapText="1"/>
    </xf>
    <xf numFmtId="2" fontId="12" fillId="0" borderId="14" xfId="0" applyNumberFormat="1" applyFont="1" applyBorder="1" applyAlignment="1">
      <alignment horizontal="center" vertical="top" wrapText="1"/>
    </xf>
    <xf numFmtId="2" fontId="12" fillId="0" borderId="17" xfId="0" applyNumberFormat="1" applyFont="1" applyBorder="1" applyAlignment="1">
      <alignment horizontal="center" vertical="top" wrapText="1"/>
    </xf>
    <xf numFmtId="0" fontId="31" fillId="0" borderId="0" xfId="0" applyFont="1" applyAlignment="1">
      <alignment horizontal="center" vertical="center" wrapText="1"/>
    </xf>
    <xf numFmtId="0" fontId="5" fillId="3" borderId="10" xfId="0" applyFont="1" applyFill="1" applyBorder="1" applyAlignment="1">
      <alignment horizontal="center"/>
    </xf>
    <xf numFmtId="0" fontId="5" fillId="3" borderId="11" xfId="0" applyFont="1" applyFill="1" applyBorder="1" applyAlignment="1">
      <alignment horizontal="center"/>
    </xf>
    <xf numFmtId="2" fontId="8" fillId="9" borderId="10" xfId="0" applyNumberFormat="1" applyFont="1" applyFill="1" applyBorder="1" applyAlignment="1">
      <alignment horizontal="left" vertical="center" wrapText="1"/>
    </xf>
    <xf numFmtId="2" fontId="8" fillId="9" borderId="11" xfId="0" applyNumberFormat="1" applyFont="1" applyFill="1" applyBorder="1" applyAlignment="1">
      <alignment horizontal="left" vertical="center" wrapText="1"/>
    </xf>
    <xf numFmtId="2" fontId="10" fillId="7" borderId="10" xfId="0" applyNumberFormat="1" applyFont="1" applyFill="1" applyBorder="1" applyAlignment="1">
      <alignment horizontal="center"/>
    </xf>
    <xf numFmtId="2" fontId="10" fillId="7" borderId="11" xfId="0" applyNumberFormat="1" applyFont="1" applyFill="1" applyBorder="1" applyAlignment="1">
      <alignment horizontal="center"/>
    </xf>
    <xf numFmtId="2" fontId="10" fillId="3" borderId="10" xfId="0" applyNumberFormat="1" applyFont="1" applyFill="1" applyBorder="1" applyAlignment="1">
      <alignment horizontal="center" vertical="center" wrapText="1"/>
    </xf>
    <xf numFmtId="2" fontId="10" fillId="3" borderId="12" xfId="0" applyNumberFormat="1" applyFont="1" applyFill="1" applyBorder="1" applyAlignment="1">
      <alignment horizontal="center" vertical="center" wrapText="1"/>
    </xf>
    <xf numFmtId="1" fontId="29" fillId="0" borderId="10" xfId="4" applyNumberFormat="1" applyFont="1" applyFill="1" applyBorder="1" applyAlignment="1" applyProtection="1">
      <alignment horizontal="center" vertical="center" wrapText="1"/>
    </xf>
    <xf numFmtId="1" fontId="29" fillId="0" borderId="11" xfId="4" applyNumberFormat="1" applyFont="1" applyFill="1" applyBorder="1" applyAlignment="1" applyProtection="1">
      <alignment horizontal="center" vertical="center" wrapText="1"/>
    </xf>
    <xf numFmtId="0" fontId="8" fillId="9" borderId="41" xfId="0" applyFont="1" applyFill="1" applyBorder="1" applyAlignment="1" applyProtection="1">
      <alignment horizontal="left" vertical="top"/>
      <protection locked="0"/>
    </xf>
    <xf numFmtId="0" fontId="8" fillId="9" borderId="42" xfId="0" applyFont="1" applyFill="1" applyBorder="1" applyAlignment="1" applyProtection="1">
      <alignment horizontal="left" vertical="top"/>
      <protection locked="0"/>
    </xf>
    <xf numFmtId="0" fontId="8" fillId="9" borderId="43" xfId="0" applyFont="1" applyFill="1" applyBorder="1" applyAlignment="1" applyProtection="1">
      <alignment horizontal="left" vertical="top"/>
      <protection locked="0"/>
    </xf>
    <xf numFmtId="0" fontId="11" fillId="4" borderId="10" xfId="0" applyFont="1" applyFill="1" applyBorder="1" applyAlignment="1" applyProtection="1">
      <alignment horizontal="center"/>
      <protection locked="0"/>
    </xf>
    <xf numFmtId="0" fontId="11" fillId="4" borderId="11" xfId="0" applyFont="1" applyFill="1" applyBorder="1" applyAlignment="1" applyProtection="1">
      <alignment horizontal="center"/>
      <protection locked="0"/>
    </xf>
    <xf numFmtId="0" fontId="11" fillId="4" borderId="12" xfId="0" applyFont="1" applyFill="1" applyBorder="1" applyAlignment="1" applyProtection="1">
      <alignment horizontal="center"/>
      <protection locked="0"/>
    </xf>
    <xf numFmtId="0" fontId="8" fillId="9" borderId="35" xfId="0" applyFont="1" applyFill="1" applyBorder="1" applyAlignment="1" applyProtection="1">
      <alignment horizontal="left" vertical="top"/>
      <protection locked="0"/>
    </xf>
    <xf numFmtId="0" fontId="8" fillId="9" borderId="36" xfId="0" applyFont="1" applyFill="1" applyBorder="1" applyAlignment="1" applyProtection="1">
      <alignment horizontal="left" vertical="top"/>
      <protection locked="0"/>
    </xf>
    <xf numFmtId="0" fontId="8" fillId="9" borderId="37" xfId="0" applyFont="1" applyFill="1" applyBorder="1" applyAlignment="1" applyProtection="1">
      <alignment horizontal="left" vertical="top"/>
      <protection locked="0"/>
    </xf>
    <xf numFmtId="0" fontId="16" fillId="9" borderId="38" xfId="0" applyFont="1" applyFill="1" applyBorder="1" applyAlignment="1" applyProtection="1">
      <alignment horizontal="left" vertical="top"/>
      <protection locked="0"/>
    </xf>
    <xf numFmtId="0" fontId="8" fillId="9" borderId="39" xfId="0" applyFont="1" applyFill="1" applyBorder="1" applyAlignment="1" applyProtection="1">
      <alignment horizontal="left" vertical="top"/>
      <protection locked="0"/>
    </xf>
    <xf numFmtId="0" fontId="8" fillId="9" borderId="40" xfId="0" applyFont="1" applyFill="1" applyBorder="1" applyAlignment="1" applyProtection="1">
      <alignment horizontal="left" vertical="top"/>
      <protection locked="0"/>
    </xf>
    <xf numFmtId="0" fontId="8" fillId="9" borderId="38" xfId="0" applyFont="1" applyFill="1" applyBorder="1" applyAlignment="1" applyProtection="1">
      <alignment horizontal="left" vertical="top" wrapText="1"/>
      <protection locked="0"/>
    </xf>
    <xf numFmtId="0" fontId="8" fillId="9" borderId="39" xfId="0" applyFont="1" applyFill="1" applyBorder="1" applyAlignment="1" applyProtection="1">
      <alignment horizontal="left" vertical="top" wrapText="1"/>
      <protection locked="0"/>
    </xf>
    <xf numFmtId="0" fontId="8" fillId="9" borderId="40" xfId="0" applyFont="1" applyFill="1" applyBorder="1" applyAlignment="1" applyProtection="1">
      <alignment horizontal="left" vertical="top" wrapText="1"/>
      <protection locked="0"/>
    </xf>
    <xf numFmtId="0" fontId="5" fillId="7" borderId="2" xfId="0" applyFont="1" applyFill="1" applyBorder="1" applyAlignment="1">
      <alignment horizontal="center"/>
    </xf>
    <xf numFmtId="0" fontId="5" fillId="7" borderId="39" xfId="0" applyFont="1" applyFill="1" applyBorder="1" applyAlignment="1">
      <alignment horizontal="center"/>
    </xf>
    <xf numFmtId="0" fontId="5" fillId="7" borderId="3" xfId="0" applyFont="1" applyFill="1" applyBorder="1" applyAlignment="1">
      <alignment horizontal="center"/>
    </xf>
    <xf numFmtId="0" fontId="4" fillId="9" borderId="2" xfId="0" applyFont="1" applyFill="1" applyBorder="1" applyAlignment="1">
      <alignment horizontal="center"/>
    </xf>
    <xf numFmtId="0" fontId="4" fillId="9" borderId="39" xfId="0" applyFont="1" applyFill="1" applyBorder="1" applyAlignment="1">
      <alignment horizontal="center"/>
    </xf>
    <xf numFmtId="0" fontId="4" fillId="9" borderId="3" xfId="0" applyFont="1" applyFill="1" applyBorder="1" applyAlignment="1">
      <alignment horizontal="center"/>
    </xf>
    <xf numFmtId="0" fontId="7" fillId="0" borderId="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center" wrapText="1"/>
    </xf>
    <xf numFmtId="0" fontId="16" fillId="9" borderId="38" xfId="0" applyFont="1" applyFill="1" applyBorder="1" applyAlignment="1">
      <alignment horizontal="left"/>
    </xf>
    <xf numFmtId="0" fontId="8" fillId="9" borderId="39" xfId="0" applyFont="1" applyFill="1" applyBorder="1" applyAlignment="1">
      <alignment horizontal="left"/>
    </xf>
    <xf numFmtId="0" fontId="8" fillId="9" borderId="40" xfId="0" applyFont="1" applyFill="1" applyBorder="1" applyAlignment="1">
      <alignment horizontal="left"/>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8" fillId="9" borderId="35" xfId="0" applyFont="1" applyFill="1" applyBorder="1" applyAlignment="1">
      <alignment horizontal="left" vertical="top"/>
    </xf>
    <xf numFmtId="0" fontId="8" fillId="9" borderId="36" xfId="0" applyFont="1" applyFill="1" applyBorder="1" applyAlignment="1">
      <alignment horizontal="left" vertical="top"/>
    </xf>
    <xf numFmtId="0" fontId="8" fillId="9" borderId="37" xfId="0" applyFont="1" applyFill="1" applyBorder="1" applyAlignment="1">
      <alignment horizontal="left" vertical="top"/>
    </xf>
    <xf numFmtId="0" fontId="4" fillId="9" borderId="2" xfId="0" applyFont="1" applyFill="1" applyBorder="1" applyAlignment="1">
      <alignment horizontal="center" vertical="center"/>
    </xf>
    <xf numFmtId="0" fontId="4" fillId="9" borderId="39" xfId="0" applyFont="1" applyFill="1" applyBorder="1" applyAlignment="1">
      <alignment horizontal="center" vertical="center"/>
    </xf>
    <xf numFmtId="0" fontId="4" fillId="9" borderId="3" xfId="0" applyFont="1" applyFill="1" applyBorder="1" applyAlignment="1">
      <alignment horizontal="center" vertical="center"/>
    </xf>
    <xf numFmtId="0" fontId="34" fillId="0" borderId="22" xfId="0" applyFont="1" applyBorder="1" applyAlignment="1">
      <alignment horizontal="left"/>
    </xf>
    <xf numFmtId="0" fontId="8" fillId="0" borderId="23" xfId="0" applyFont="1" applyBorder="1" applyAlignment="1">
      <alignment horizontal="left"/>
    </xf>
    <xf numFmtId="0" fontId="8" fillId="0" borderId="34" xfId="0" applyFont="1" applyBorder="1" applyAlignment="1">
      <alignment horizontal="left"/>
    </xf>
    <xf numFmtId="0" fontId="5" fillId="14" borderId="10" xfId="0" applyFont="1" applyFill="1" applyBorder="1" applyAlignment="1">
      <alignment horizontal="center"/>
    </xf>
    <xf numFmtId="0" fontId="5" fillId="14" borderId="11" xfId="0" applyFont="1" applyFill="1" applyBorder="1" applyAlignment="1">
      <alignment horizontal="center"/>
    </xf>
    <xf numFmtId="0" fontId="5" fillId="14" borderId="12" xfId="0" applyFont="1" applyFill="1" applyBorder="1" applyAlignment="1">
      <alignment horizontal="center"/>
    </xf>
    <xf numFmtId="0" fontId="11" fillId="4" borderId="19" xfId="0" applyFont="1" applyFill="1" applyBorder="1" applyAlignment="1">
      <alignment vertical="center"/>
    </xf>
    <xf numFmtId="0" fontId="11" fillId="4" borderId="20" xfId="0" applyFont="1" applyFill="1" applyBorder="1" applyAlignment="1">
      <alignment vertical="center"/>
    </xf>
    <xf numFmtId="0" fontId="11" fillId="4" borderId="26" xfId="0" applyFont="1" applyFill="1" applyBorder="1" applyAlignment="1">
      <alignment vertical="center"/>
    </xf>
    <xf numFmtId="0" fontId="8" fillId="0" borderId="21" xfId="0" applyFont="1" applyBorder="1" applyAlignment="1">
      <alignment horizontal="left" vertical="top"/>
    </xf>
    <xf numFmtId="0" fontId="8" fillId="0" borderId="1" xfId="0" applyFont="1" applyBorder="1" applyAlignment="1">
      <alignment horizontal="left" vertical="top"/>
    </xf>
    <xf numFmtId="0" fontId="8" fillId="0" borderId="31" xfId="0" applyFont="1" applyBorder="1" applyAlignment="1">
      <alignment horizontal="left" vertical="top"/>
    </xf>
    <xf numFmtId="0" fontId="34" fillId="0" borderId="21" xfId="0" applyFont="1" applyBorder="1" applyAlignment="1">
      <alignment horizontal="left" vertical="top" wrapText="1"/>
    </xf>
    <xf numFmtId="0" fontId="8" fillId="0" borderId="1" xfId="0" applyFont="1" applyBorder="1" applyAlignment="1">
      <alignment horizontal="left" vertical="top" wrapText="1"/>
    </xf>
    <xf numFmtId="0" fontId="8" fillId="0" borderId="31" xfId="0" applyFont="1" applyBorder="1" applyAlignment="1">
      <alignment horizontal="left" vertical="top" wrapText="1"/>
    </xf>
    <xf numFmtId="0" fontId="8" fillId="9" borderId="35" xfId="0" applyFont="1" applyFill="1" applyBorder="1" applyAlignment="1">
      <alignment horizontal="left" vertical="center"/>
    </xf>
    <xf numFmtId="0" fontId="8" fillId="9" borderId="36" xfId="0" applyFont="1" applyFill="1" applyBorder="1" applyAlignment="1">
      <alignment horizontal="left" vertical="center"/>
    </xf>
    <xf numFmtId="0" fontId="8" fillId="9" borderId="37" xfId="0" applyFont="1" applyFill="1" applyBorder="1" applyAlignment="1">
      <alignment horizontal="left" vertical="center"/>
    </xf>
    <xf numFmtId="0" fontId="8" fillId="9" borderId="38" xfId="0" applyFont="1" applyFill="1" applyBorder="1" applyAlignment="1">
      <alignment horizontal="left" vertical="center" wrapText="1"/>
    </xf>
    <xf numFmtId="0" fontId="8" fillId="9" borderId="39" xfId="0" applyFont="1" applyFill="1" applyBorder="1" applyAlignment="1">
      <alignment horizontal="left" vertical="center" wrapText="1"/>
    </xf>
    <xf numFmtId="0" fontId="8" fillId="9" borderId="40" xfId="0" applyFont="1" applyFill="1" applyBorder="1" applyAlignment="1">
      <alignment horizontal="left" vertical="center" wrapText="1"/>
    </xf>
    <xf numFmtId="0" fontId="8" fillId="9" borderId="41" xfId="0" applyFont="1" applyFill="1" applyBorder="1" applyAlignment="1">
      <alignment horizontal="left" vertical="center"/>
    </xf>
    <xf numFmtId="0" fontId="8" fillId="9" borderId="42" xfId="0" applyFont="1" applyFill="1" applyBorder="1" applyAlignment="1">
      <alignment horizontal="left" vertical="center"/>
    </xf>
    <xf numFmtId="0" fontId="8" fillId="9" borderId="43" xfId="0" applyFont="1" applyFill="1" applyBorder="1" applyAlignment="1">
      <alignment horizontal="left" vertical="center"/>
    </xf>
    <xf numFmtId="0" fontId="5" fillId="7" borderId="1" xfId="0" applyFont="1" applyFill="1" applyBorder="1" applyAlignment="1">
      <alignment horizontal="center"/>
    </xf>
    <xf numFmtId="0" fontId="4" fillId="9" borderId="1" xfId="0" applyFont="1" applyFill="1" applyBorder="1" applyAlignment="1">
      <alignment horizontal="center"/>
    </xf>
    <xf numFmtId="0" fontId="7" fillId="0" borderId="1" xfId="0" applyFont="1" applyBorder="1" applyAlignment="1">
      <alignment horizontal="left" vertical="center" wrapText="1"/>
    </xf>
    <xf numFmtId="0" fontId="7" fillId="0" borderId="56" xfId="0" applyFont="1" applyBorder="1" applyAlignment="1">
      <alignment horizontal="left" vertical="center" wrapText="1"/>
    </xf>
    <xf numFmtId="0" fontId="25" fillId="9" borderId="41" xfId="0" applyFont="1" applyFill="1" applyBorder="1" applyAlignment="1">
      <alignment horizontal="left" vertical="center"/>
    </xf>
    <xf numFmtId="0" fontId="14" fillId="0" borderId="55" xfId="0" applyFont="1" applyBorder="1" applyAlignment="1" applyProtection="1">
      <alignment horizontal="left" vertical="top" wrapText="1"/>
      <protection locked="0"/>
    </xf>
    <xf numFmtId="0" fontId="14" fillId="0" borderId="65" xfId="0" applyFont="1" applyBorder="1" applyAlignment="1" applyProtection="1">
      <alignment horizontal="left" vertical="top" wrapText="1"/>
      <protection locked="0"/>
    </xf>
    <xf numFmtId="0" fontId="14" fillId="0" borderId="64" xfId="0" applyFont="1" applyBorder="1" applyAlignment="1" applyProtection="1">
      <alignment horizontal="left" vertical="top" wrapText="1"/>
      <protection locked="0"/>
    </xf>
    <xf numFmtId="0" fontId="22" fillId="0" borderId="0" xfId="0" applyFont="1" applyAlignment="1">
      <alignment horizontal="center" vertical="center"/>
    </xf>
    <xf numFmtId="0" fontId="39" fillId="4" borderId="13" xfId="0" applyFont="1" applyFill="1" applyBorder="1" applyAlignment="1">
      <alignment horizontal="left"/>
    </xf>
    <xf numFmtId="0" fontId="39" fillId="4" borderId="14" xfId="0" applyFont="1" applyFill="1" applyBorder="1" applyAlignment="1">
      <alignment horizontal="left"/>
    </xf>
    <xf numFmtId="0" fontId="39" fillId="4" borderId="15" xfId="0" applyFont="1" applyFill="1" applyBorder="1" applyAlignment="1">
      <alignment horizontal="left"/>
    </xf>
    <xf numFmtId="0" fontId="8" fillId="9" borderId="1" xfId="0" applyFont="1" applyFill="1" applyBorder="1" applyAlignment="1">
      <alignment horizontal="left" vertical="center" wrapText="1"/>
    </xf>
    <xf numFmtId="0" fontId="8" fillId="9" borderId="1" xfId="0" applyFont="1" applyFill="1" applyBorder="1" applyAlignment="1">
      <alignment horizontal="left" vertical="center"/>
    </xf>
    <xf numFmtId="0" fontId="8" fillId="9" borderId="59" xfId="0" applyFont="1" applyFill="1" applyBorder="1" applyAlignment="1">
      <alignment horizontal="left" vertical="top" wrapText="1"/>
    </xf>
    <xf numFmtId="0" fontId="8" fillId="9" borderId="0" xfId="0" applyFont="1" applyFill="1" applyAlignment="1">
      <alignment horizontal="left" vertical="top" wrapText="1"/>
    </xf>
    <xf numFmtId="0" fontId="8" fillId="9" borderId="61" xfId="0" applyFont="1" applyFill="1" applyBorder="1" applyAlignment="1">
      <alignment horizontal="left" vertical="top" wrapText="1"/>
    </xf>
    <xf numFmtId="0" fontId="8" fillId="9" borderId="16" xfId="0" applyFont="1" applyFill="1" applyBorder="1" applyAlignment="1">
      <alignment horizontal="left" vertical="top" wrapText="1"/>
    </xf>
    <xf numFmtId="0" fontId="8" fillId="9" borderId="17" xfId="0" applyFont="1" applyFill="1" applyBorder="1" applyAlignment="1">
      <alignment horizontal="left" vertical="top" wrapText="1"/>
    </xf>
    <xf numFmtId="0" fontId="8" fillId="9" borderId="18" xfId="0" applyFont="1" applyFill="1" applyBorder="1" applyAlignment="1">
      <alignment horizontal="left" vertical="top" wrapText="1"/>
    </xf>
    <xf numFmtId="0" fontId="4" fillId="8" borderId="10" xfId="0" applyFont="1" applyFill="1" applyBorder="1" applyAlignment="1">
      <alignment horizontal="center"/>
    </xf>
    <xf numFmtId="0" fontId="4" fillId="8" borderId="11" xfId="0" applyFont="1" applyFill="1" applyBorder="1" applyAlignment="1">
      <alignment horizontal="center"/>
    </xf>
    <xf numFmtId="0" fontId="4" fillId="8" borderId="12" xfId="0" applyFont="1" applyFill="1" applyBorder="1" applyAlignment="1">
      <alignment horizontal="center"/>
    </xf>
  </cellXfs>
  <cellStyles count="9">
    <cellStyle name="Millares 2" xfId="1" xr:uid="{00000000-0005-0000-0000-000001000000}"/>
    <cellStyle name="Moneda" xfId="2" builtinId="4"/>
    <cellStyle name="Moneda [0]" xfId="6" builtinId="7"/>
    <cellStyle name="Moneda 2" xfId="3" xr:uid="{00000000-0005-0000-0000-000004000000}"/>
    <cellStyle name="Normal" xfId="0" builtinId="0"/>
    <cellStyle name="Normal 2" xfId="7" xr:uid="{59BA3D7D-1D49-4A84-8A13-1E30B297575D}"/>
    <cellStyle name="Normal 3" xfId="8" xr:uid="{91838658-0FE7-4DC9-A289-A3D3B0BF6B0B}"/>
    <cellStyle name="Porcentaje" xfId="4" builtinId="5"/>
    <cellStyle name="Porcentual 2" xfId="5" xr:uid="{00000000-0005-0000-0000-000007000000}"/>
  </cellStyles>
  <dxfs count="20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numFmt numFmtId="3" formatCode="#,##0"/>
      <fill>
        <patternFill patternType="solid">
          <fgColor indexed="64"/>
          <bgColor theme="2" tint="-9.9978637043366805E-2"/>
        </patternFill>
      </fill>
      <alignment horizontal="right" vertical="bottom" textRotation="0" wrapText="0" indent="0" justifyLastLine="0" shrinkToFit="0" readingOrder="0"/>
      <border diagonalUp="0" diagonalDown="0" outline="0">
        <left style="thin">
          <color indexed="64"/>
        </left>
        <right style="medium">
          <color indexed="64"/>
        </right>
        <top style="thin">
          <color indexed="64"/>
        </top>
        <bottom style="medium">
          <color indexed="64"/>
        </bottom>
      </border>
    </dxf>
    <dxf>
      <numFmt numFmtId="3" formatCode="#,##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4"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protection locked="1"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9" formatCode="#,##0_ ;\-#,##0\ "/>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9" formatCode="#,##0_ ;\-#,##0\ "/>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9" formatCode="#,##0_ ;\-#,##0\ "/>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69" formatCode="#,##0_ ;\-#,##0\ "/>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69" formatCode="#,##0_ ;\-#,##0\ "/>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top" textRotation="0" wrapText="1"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0" hidden="0"/>
    </dxf>
    <dxf>
      <border>
        <top style="thin">
          <color indexed="64"/>
        </top>
      </border>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center" vertical="center" textRotation="0" wrapText="1"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67" formatCode="&quot;$&quot;\ #,##0"/>
      <alignment horizontal="justify" vertical="top" textRotation="0" wrapText="1" indent="0" justifyLastLine="0" shrinkToFit="0" readingOrder="0"/>
    </dxf>
    <dxf>
      <border>
        <bottom style="medium">
          <color indexed="64"/>
        </bottom>
      </border>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69" formatCode="#,##0_ ;\-#,##0\ "/>
      <fill>
        <patternFill patternType="none">
          <fgColor indexed="64"/>
          <bgColor theme="2" tint="-9.9978637043366805E-2"/>
        </patternFill>
      </fill>
      <alignment horizontal="general" vertical="center" textRotation="0" wrapText="1" indent="0" justifyLastLine="0" shrinkToFit="0" readingOrder="0"/>
      <border diagonalUp="0" diagonalDown="0">
        <left/>
        <right/>
        <top/>
        <bottom style="thin">
          <color rgb="FF000000"/>
        </bottom>
      </border>
      <protection locked="1"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9" formatCode="#,##0_ ;\-#,##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9" formatCode="#,##0_ ;\-#,##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69" formatCode="#,##0_ ;\-#,##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9" formatCode="#,##0_ ;\-#,##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general"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vertAlign val="baseline"/>
        <sz val="10"/>
        <name val="Calibri"/>
        <scheme val="minor"/>
      </font>
      <numFmt numFmtId="169" formatCode="#,##0_ ;\-#,##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font>
        <strike val="0"/>
        <outline val="0"/>
        <shadow val="0"/>
        <vertAlign val="baseline"/>
        <sz val="10"/>
        <name val="Calibri"/>
        <scheme val="minor"/>
      </font>
      <numFmt numFmtId="166" formatCode="_-&quot;$&quot;\ * #,##0_-;\-&quot;$&quot;\ * #,##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top/>
        <bottom style="thin">
          <color rgb="FF000000"/>
        </bottom>
        <vertical/>
        <horizontal/>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right/>
        <top style="medium">
          <color indexed="64"/>
        </top>
        <bottom style="medium">
          <color indexed="64"/>
        </bottom>
      </border>
    </dxf>
    <dxf>
      <font>
        <strike val="0"/>
        <outline val="0"/>
        <shadow val="0"/>
        <vertAlign val="baseline"/>
        <sz val="10"/>
        <name val="Calibri"/>
        <scheme val="minor"/>
      </font>
      <numFmt numFmtId="166" formatCode="_-&quot;$&quot;\ * #,##0_-;\-&quot;$&quot;\ * #,##0_-;_-&quot;$&quot;\ * &quot;-&quot;??_-;_-@_-"/>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protection locked="0" hidden="0"/>
    </dxf>
    <dxf>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right style="thin">
          <color rgb="FF000000"/>
        </right>
        <top/>
        <bottom style="thin">
          <color rgb="FF000000"/>
        </bottom>
        <vertical/>
        <horizontal/>
      </border>
      <protection locked="0" hidden="0"/>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center" vertical="center" textRotation="0" wrapText="1"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bottom" textRotation="0" wrapText="1" indent="0" justifyLastLine="0" shrinkToFit="0" readingOrder="0"/>
      <border diagonalUp="0" diagonalDown="0" outline="0">
        <left style="thin">
          <color indexed="64"/>
        </left>
        <right style="medium">
          <color indexed="64"/>
        </right>
        <top style="thin">
          <color indexed="64"/>
        </top>
        <bottom style="medium">
          <color indexed="64"/>
        </bottom>
      </border>
    </dxf>
    <dxf>
      <font>
        <strike val="0"/>
        <outline val="0"/>
        <shadow val="0"/>
        <u val="none"/>
        <vertAlign val="baseline"/>
        <sz val="10"/>
        <name val="Calibri"/>
        <scheme val="minor"/>
      </font>
      <numFmt numFmtId="3" formatCode="#,##0"/>
      <fill>
        <patternFill patternType="solid">
          <fgColor indexed="64"/>
          <bgColor theme="2" tint="-9.9978637043366805E-2"/>
        </patternFill>
      </fill>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0"/>
        <name val="Calibri"/>
        <scheme val="minor"/>
      </font>
      <numFmt numFmtId="3" formatCode="#,##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0"/>
        <name val="Calibri"/>
        <scheme val="minor"/>
      </font>
      <numFmt numFmtId="3" formatCode="#,##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bottom" textRotation="0" wrapText="1" indent="0" justifyLastLine="0" shrinkToFit="0" readingOrder="0"/>
      <border diagonalUp="0" diagonalDown="0" outline="0">
        <left/>
        <right style="thin">
          <color indexed="64"/>
        </right>
        <top style="thin">
          <color indexed="64"/>
        </top>
        <bottom style="medium">
          <color indexed="64"/>
        </bottom>
      </border>
    </dxf>
    <dxf>
      <font>
        <strike val="0"/>
        <outline val="0"/>
        <shadow val="0"/>
        <u val="none"/>
        <vertAlign val="baseline"/>
        <sz val="10"/>
        <name val="Calibri"/>
        <scheme val="minor"/>
      </font>
      <numFmt numFmtId="3" formatCode="#,##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style="medium">
          <color indexed="64"/>
        </right>
        <top style="medium">
          <color indexed="64"/>
        </top>
        <bottom style="medium">
          <color indexed="64"/>
        </bottom>
      </border>
    </dxf>
    <dxf>
      <font>
        <strike val="0"/>
        <outline val="0"/>
        <shadow val="0"/>
        <u val="none"/>
        <vertAlign val="baseline"/>
        <sz val="10"/>
        <name val="Calibri"/>
        <scheme val="minor"/>
      </font>
      <numFmt numFmtId="3" formatCode="#,##0"/>
      <border diagonalUp="0" diagonalDown="0">
        <left style="thin">
          <color indexed="64"/>
        </left>
        <right style="thin">
          <color indexed="64"/>
        </right>
      </border>
      <protection locked="0" hidden="0"/>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strike val="0"/>
        <outline val="0"/>
        <shadow val="0"/>
        <u val="none"/>
        <vertAlign val="baseline"/>
        <sz val="10"/>
        <name val="Calibri"/>
        <scheme val="minor"/>
      </font>
      <numFmt numFmtId="0" formatCode="General"/>
      <fill>
        <patternFill patternType="solid">
          <fgColor indexed="64"/>
          <bgColor theme="2" tint="-9.9978637043366805E-2"/>
        </patternFill>
      </fill>
      <border diagonalUp="0" diagonalDown="0">
        <right style="thin">
          <color indexed="64"/>
        </right>
      </border>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strike val="0"/>
        <outline val="0"/>
        <shadow val="0"/>
        <u val="none"/>
        <vertAlign val="baseline"/>
        <sz val="10"/>
        <name val="Calibri"/>
        <scheme val="minor"/>
      </font>
      <border diagonalUp="0" diagonalDown="0">
        <right style="thin">
          <color indexed="64"/>
        </right>
      </border>
      <protection locked="0" hidden="0"/>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strike val="0"/>
        <outline val="0"/>
        <shadow val="0"/>
        <u val="none"/>
        <vertAlign val="baseline"/>
        <sz val="10"/>
        <name val="Calibri"/>
        <scheme val="minor"/>
      </font>
      <protection locked="0" hidden="0"/>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strike val="0"/>
        <outline val="0"/>
        <shadow val="0"/>
        <u val="none"/>
        <vertAlign val="baseline"/>
        <sz val="10"/>
        <name val="Calibri"/>
        <scheme val="minor"/>
      </font>
      <protection locked="0" hidden="0"/>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strike val="0"/>
        <outline val="0"/>
        <shadow val="0"/>
        <u val="none"/>
        <vertAlign val="baseline"/>
        <sz val="10"/>
        <name val="Calibri"/>
        <scheme val="minor"/>
      </font>
      <protection locked="0" hidden="0"/>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strike val="0"/>
        <outline val="0"/>
        <shadow val="0"/>
        <u val="none"/>
        <vertAlign val="baseline"/>
        <sz val="10"/>
        <name val="Calibri"/>
        <scheme val="minor"/>
      </font>
      <protection locked="0" hidden="0"/>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strike val="0"/>
        <outline val="0"/>
        <shadow val="0"/>
        <u val="none"/>
        <vertAlign val="baseline"/>
        <sz val="10"/>
        <name val="Calibri"/>
        <scheme val="minor"/>
      </font>
      <protection locked="0" hidden="0"/>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sz val="10"/>
        <name val="Calibri"/>
        <scheme val="minor"/>
      </font>
      <border diagonalUp="0" diagonalDown="0">
        <left style="medium">
          <color indexed="64"/>
        </left>
      </border>
      <protection locked="0" hidden="0"/>
    </dxf>
    <dxf>
      <border outline="0">
        <top style="thin">
          <color indexed="64"/>
        </top>
      </border>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scheme val="none"/>
      </font>
      <numFmt numFmtId="169" formatCode="#,##0_ ;\-#,##0\ "/>
      <fill>
        <patternFill patternType="solid">
          <fgColor indexed="64"/>
          <bgColor theme="2" tint="-9.9978637043366805E-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9" formatCode="#,##0_ ;\-#,##0\ "/>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9" formatCode="#,##0_ ;\-#,##0\ "/>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9" formatCode="#,##0_ ;\-#,##0\ "/>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9" formatCode="#,##0_ ;\-#,##0\ "/>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9" formatCode="#,##0_ ;\-#,##0\ "/>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indexed="64"/>
        </right>
        <top style="thin">
          <color rgb="FF000000"/>
        </top>
        <bottom style="thin">
          <color rgb="FF000000"/>
        </bottom>
      </border>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indexed="64"/>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32" formatCode="_ &quot;$&quot;* #,##0_ ;_ &quot;$&quot;* \-#,##0_ ;_ &quot;$&quot;* &quot;-&quot;_ ;_ @_ "/>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indexed="64"/>
        </right>
        <top style="thin">
          <color rgb="FF000000"/>
        </top>
        <bottom style="thin">
          <color rgb="FF000000"/>
        </bottom>
      </border>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indexed="64"/>
        </top>
      </border>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outline="0">
        <top style="thin">
          <color rgb="FF000000"/>
        </top>
        <bottom style="thin">
          <color rgb="FF000000"/>
        </bottom>
      </border>
    </dxf>
    <dxf>
      <font>
        <b val="0"/>
        <i val="0"/>
        <strike val="0"/>
        <condense val="0"/>
        <extend val="0"/>
        <outline val="0"/>
        <shadow val="0"/>
        <u val="none"/>
        <vertAlign val="baseline"/>
        <sz val="10"/>
        <color rgb="FF000000"/>
        <name val="Calibri"/>
        <scheme val="none"/>
      </font>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2" tint="-9.9978637043366805E-2"/>
        </patternFill>
      </fill>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 formatCode="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 formatCode="0"/>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 formatCode="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 formatCode="0"/>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169" formatCode="#,##0_ ;\-#,##0\ "/>
      <fill>
        <patternFill patternType="solid">
          <fgColor indexed="64"/>
          <bgColor theme="2" tint="-9.9978637043366805E-2"/>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 formatCode="0"/>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 formatCode="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numFmt numFmtId="166" formatCode="_-&quot;$&quot;\ * #,##0_-;\-&quot;$&quot;\ * #,##0_-;_-&quot;$&quot;\ * &quot;-&quot;??_-;_-@_-"/>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center" vertical="center" textRotation="0" wrapText="1"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rgb="FF6BEB6B"/>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69" formatCode="#,##0_ ;\-#,##0\ "/>
      <fill>
        <patternFill patternType="solid">
          <fgColor indexed="64"/>
          <bgColor theme="2" tint="-9.9978637043366805E-2"/>
        </patternFill>
      </fill>
      <alignment horizontal="right"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name val="Calibri"/>
        <scheme val="minor"/>
      </font>
      <numFmt numFmtId="169" formatCode="#,##0_ ;\-#,##0\ "/>
      <fill>
        <patternFill patternType="solid">
          <fgColor indexed="64"/>
          <bgColor theme="2" tint="-9.9978637043366805E-2"/>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64"/>
        </top>
        <bottom/>
      </border>
      <protection locked="1" hidden="0"/>
    </dxf>
    <dxf>
      <font>
        <b/>
        <i val="0"/>
        <strike val="0"/>
        <condense val="0"/>
        <extend val="0"/>
        <outline val="0"/>
        <shadow val="0"/>
        <u val="none"/>
        <vertAlign val="baseline"/>
        <sz val="12"/>
        <color auto="1"/>
        <name val="Calibri"/>
        <family val="2"/>
        <scheme val="minor"/>
      </font>
      <numFmt numFmtId="169" formatCode="#,##0_ ;\-#,##0\ "/>
      <fill>
        <patternFill patternType="solid">
          <fgColor indexed="64"/>
          <bgColor theme="2" tint="-9.9978637043366805E-2"/>
        </patternFill>
      </fill>
      <alignment horizontal="right" vertical="center" textRotation="0" wrapText="0"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9"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Calibri"/>
        <family val="2"/>
        <scheme val="minor"/>
      </font>
      <numFmt numFmtId="169" formatCode="#,##0_ ;\-#,##0\ "/>
      <fill>
        <patternFill patternType="solid">
          <fgColor indexed="64"/>
          <bgColor theme="2" tint="-9.9978637043366805E-2"/>
        </patternFill>
      </fill>
      <alignment horizontal="right"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9"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Calibri"/>
        <family val="2"/>
        <scheme val="minor"/>
      </font>
      <numFmt numFmtId="169" formatCode="#,##0_ ;\-#,##0\ "/>
      <fill>
        <patternFill patternType="solid">
          <fgColor indexed="64"/>
          <bgColor theme="2" tint="-9.9978637043366805E-2"/>
        </patternFill>
      </fill>
      <alignment horizontal="right"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9"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i val="0"/>
        <strike val="0"/>
        <condense val="0"/>
        <extend val="0"/>
        <outline val="0"/>
        <shadow val="0"/>
        <u val="none"/>
        <vertAlign val="baseline"/>
        <sz val="12"/>
        <color auto="1"/>
        <name val="Calibri"/>
        <family val="2"/>
        <scheme val="minor"/>
      </font>
      <numFmt numFmtId="169" formatCode="#,##0_ ;\-#,##0\ "/>
      <fill>
        <patternFill patternType="solid">
          <fgColor indexed="64"/>
          <bgColor theme="2" tint="-9.9978637043366805E-2"/>
        </patternFill>
      </fill>
      <alignment horizontal="right"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0"/>
        <name val="Calibri"/>
        <scheme val="minor"/>
      </font>
      <numFmt numFmtId="169"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i val="0"/>
        <strike val="0"/>
        <condense val="0"/>
        <extend val="0"/>
        <outline val="0"/>
        <shadow val="0"/>
        <u val="none"/>
        <vertAlign val="baseline"/>
        <sz val="12"/>
        <color auto="1"/>
        <name val="Calibri"/>
        <family val="2"/>
        <scheme val="minor"/>
      </font>
      <numFmt numFmtId="169" formatCode="#,##0_ ;\-#,##0\ "/>
      <fill>
        <patternFill patternType="solid">
          <fgColor indexed="64"/>
          <bgColor theme="2" tint="-9.9978637043366805E-2"/>
        </patternFill>
      </fill>
      <alignment horizontal="right" vertical="center" textRotation="0" wrapText="0" indent="0" justifyLastLine="0" shrinkToFit="0" readingOrder="0"/>
      <border diagonalUp="0" diagonalDown="0" outline="0">
        <left style="medium">
          <color indexed="64"/>
        </left>
        <right style="thin">
          <color indexed="64"/>
        </right>
        <top style="medium">
          <color indexed="64"/>
        </top>
        <bottom style="medium">
          <color indexed="64"/>
        </bottom>
      </border>
    </dxf>
    <dxf>
      <numFmt numFmtId="169" formatCode="#,##0_ ;\-#,##0\ "/>
      <fill>
        <patternFill patternType="none">
          <fgColor indexed="64"/>
          <bgColor auto="1"/>
        </patternFill>
      </fill>
      <alignment horizontal="right" vertical="bottom" textRotation="0" wrapText="0" indent="0" justifyLastLine="0" shrinkToFit="0" readingOrder="0"/>
      <border outline="0">
        <left style="thin">
          <color indexed="64"/>
        </left>
        <right style="thin">
          <color indexed="64"/>
        </right>
      </border>
    </dxf>
    <dxf>
      <font>
        <b/>
        <i val="0"/>
        <strike val="0"/>
        <condense val="0"/>
        <extend val="0"/>
        <outline val="0"/>
        <shadow val="0"/>
        <u val="none"/>
        <vertAlign val="baseline"/>
        <sz val="12"/>
        <color auto="1"/>
        <name val="Calibri"/>
        <family val="2"/>
        <scheme val="minor"/>
      </font>
      <border diagonalUp="0" diagonalDown="0" outline="0">
        <left/>
        <right style="medium">
          <color indexed="64"/>
        </right>
        <top style="medium">
          <color indexed="64"/>
        </top>
        <bottom style="medium">
          <color indexed="64"/>
        </bottom>
      </border>
    </dxf>
    <dxf>
      <numFmt numFmtId="3" formatCode="#,##0"/>
      <alignment horizontal="right" vertical="bottom" textRotation="0" wrapText="0" indent="0" justifyLastLine="0" shrinkToFit="0" readingOrder="0"/>
      <border outline="0">
        <left style="thin">
          <color indexed="64"/>
        </left>
        <right style="thin">
          <color indexed="64"/>
        </right>
      </border>
    </dxf>
    <dxf>
      <font>
        <b/>
        <i val="0"/>
        <strike val="0"/>
        <condense val="0"/>
        <extend val="0"/>
        <outline val="0"/>
        <shadow val="0"/>
        <u val="none"/>
        <vertAlign val="baseline"/>
        <sz val="12"/>
        <color auto="1"/>
        <name val="Calibri"/>
        <family val="2"/>
        <scheme val="minor"/>
      </font>
      <border diagonalUp="0" diagonalDown="0" outline="0">
        <left/>
        <right/>
        <top style="medium">
          <color indexed="64"/>
        </top>
        <bottom style="medium">
          <color indexed="64"/>
        </bottom>
      </border>
    </dxf>
    <dxf>
      <fill>
        <patternFill patternType="solid">
          <fgColor indexed="64"/>
          <bgColor theme="2" tint="-9.9978637043366805E-2"/>
        </patternFill>
      </fill>
      <alignment horizontal="right" vertical="bottom" textRotation="0" wrapText="0" indent="0" justifyLastLine="0" shrinkToFit="0" readingOrder="0"/>
      <border outline="0">
        <right style="thin">
          <color indexed="64"/>
        </right>
      </border>
    </dxf>
    <dxf>
      <font>
        <b/>
        <i val="0"/>
        <strike val="0"/>
        <condense val="0"/>
        <extend val="0"/>
        <outline val="0"/>
        <shadow val="0"/>
        <u val="none"/>
        <vertAlign val="baseline"/>
        <sz val="12"/>
        <color auto="1"/>
        <name val="Calibri"/>
        <family val="2"/>
        <scheme val="minor"/>
      </font>
      <border diagonalUp="0" diagonalDown="0" outline="0">
        <left/>
        <right/>
        <top style="medium">
          <color indexed="64"/>
        </top>
        <bottom style="medium">
          <color indexed="64"/>
        </bottom>
      </border>
    </dxf>
    <dxf>
      <border outline="0">
        <right style="thin">
          <color indexed="64"/>
        </right>
      </border>
      <protection locked="0" hidden="0"/>
    </dxf>
    <dxf>
      <font>
        <b/>
        <i val="0"/>
        <strike val="0"/>
        <condense val="0"/>
        <extend val="0"/>
        <outline val="0"/>
        <shadow val="0"/>
        <u val="none"/>
        <vertAlign val="baseline"/>
        <sz val="12"/>
        <color auto="1"/>
        <name val="Calibri"/>
        <family val="2"/>
        <scheme val="minor"/>
      </font>
      <border diagonalUp="0" diagonalDown="0" outline="0">
        <left/>
        <right/>
        <top style="medium">
          <color indexed="64"/>
        </top>
        <bottom style="medium">
          <color indexed="64"/>
        </bottom>
      </border>
    </dxf>
    <dxf>
      <protection locked="0" hidden="0"/>
    </dxf>
    <dxf>
      <font>
        <b/>
        <i val="0"/>
        <strike val="0"/>
        <condense val="0"/>
        <extend val="0"/>
        <outline val="0"/>
        <shadow val="0"/>
        <u val="none"/>
        <vertAlign val="baseline"/>
        <sz val="12"/>
        <color auto="1"/>
        <name val="Calibri"/>
        <family val="2"/>
        <scheme val="minor"/>
      </font>
      <border diagonalUp="0" diagonalDown="0" outline="0">
        <left/>
        <right/>
        <top style="medium">
          <color indexed="64"/>
        </top>
        <bottom style="medium">
          <color indexed="64"/>
        </bottom>
      </border>
    </dxf>
    <dxf>
      <protection locked="0" hidden="0"/>
    </dxf>
    <dxf>
      <font>
        <b/>
        <i val="0"/>
        <strike val="0"/>
        <condense val="0"/>
        <extend val="0"/>
        <outline val="0"/>
        <shadow val="0"/>
        <u val="none"/>
        <vertAlign val="baseline"/>
        <sz val="12"/>
        <color auto="1"/>
        <name val="Calibri"/>
        <family val="2"/>
        <scheme val="minor"/>
      </font>
      <border diagonalUp="0" diagonalDown="0" outline="0">
        <left/>
        <right/>
        <top style="medium">
          <color indexed="64"/>
        </top>
        <bottom style="medium">
          <color indexed="64"/>
        </bottom>
      </border>
    </dxf>
    <dxf>
      <protection locked="0" hidden="0"/>
    </dxf>
    <dxf>
      <font>
        <b/>
        <i val="0"/>
        <strike val="0"/>
        <condense val="0"/>
        <extend val="0"/>
        <outline val="0"/>
        <shadow val="0"/>
        <u val="none"/>
        <vertAlign val="baseline"/>
        <sz val="12"/>
        <color auto="1"/>
        <name val="Calibri"/>
        <family val="2"/>
        <scheme val="minor"/>
      </font>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family val="2"/>
        <scheme val="minor"/>
      </font>
      <border diagonalUp="0" diagonalDown="0" outline="0">
        <left/>
        <right/>
        <top style="medium">
          <color indexed="64"/>
        </top>
        <bottom style="medium">
          <color indexed="64"/>
        </bottom>
      </border>
    </dxf>
    <dxf>
      <protection locked="0" hidden="0"/>
    </dxf>
    <dxf>
      <font>
        <b/>
        <i val="0"/>
        <strike val="0"/>
        <condense val="0"/>
        <extend val="0"/>
        <outline val="0"/>
        <shadow val="0"/>
        <u val="none"/>
        <vertAlign val="baseline"/>
        <sz val="12"/>
        <color auto="1"/>
        <name val="Calibri"/>
        <family val="2"/>
        <scheme val="minor"/>
      </font>
      <border diagonalUp="0" diagonalDown="0" outline="0">
        <left style="medium">
          <color indexed="64"/>
        </left>
        <right/>
        <top style="medium">
          <color indexed="64"/>
        </top>
        <bottom style="medium">
          <color indexed="64"/>
        </bottom>
      </border>
    </dxf>
    <dxf>
      <protection locked="0" hidden="0"/>
    </dxf>
    <dxf>
      <border>
        <top style="thin">
          <color indexed="64"/>
        </top>
      </border>
    </dxf>
    <dxf>
      <font>
        <b/>
        <strike val="0"/>
        <outline val="0"/>
        <shadow val="0"/>
        <u val="none"/>
        <vertAlign val="baseline"/>
        <sz val="12"/>
        <color auto="1"/>
        <name val="Calibri"/>
        <family val="2"/>
        <scheme val="minor"/>
      </font>
      <fill>
        <patternFill patternType="solid">
          <fgColor indexed="64"/>
          <bgColor rgb="FF6BEB6B"/>
        </patternFill>
      </fill>
      <protection locked="1"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Calibri"/>
        <scheme val="minor"/>
      </font>
      <protection locked="0" hidden="0"/>
    </dxf>
    <dxf>
      <border>
        <bottom style="thin">
          <color indexed="64"/>
        </bottom>
      </border>
    </dxf>
    <dxf>
      <font>
        <b/>
        <strike val="0"/>
        <outline val="0"/>
        <shadow val="0"/>
        <u val="none"/>
        <vertAlign val="baseline"/>
        <sz val="10"/>
        <color auto="1"/>
        <name val="Calibri"/>
        <family val="2"/>
        <scheme val="minor"/>
      </font>
      <fill>
        <patternFill patternType="solid">
          <fgColor indexed="64"/>
          <bgColor rgb="FF6BEB6B"/>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2" defaultTableStyle="TableStyleMedium9" defaultPivotStyle="PivotStyleLight16">
    <tableStyle name="Estilo de tabla 1" pivot="0" count="0" xr9:uid="{E011EA26-D2B6-41CC-A4B1-99D59F6C434C}"/>
    <tableStyle name="Estilo de tabla 2" pivot="0" count="0" xr9:uid="{67EA1637-BAB0-4391-A608-B3611FBD18CC}"/>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BEB6B"/>
      <color rgb="FFC86060"/>
      <color rgb="FF6AC4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3953</xdr:colOff>
      <xdr:row>2</xdr:row>
      <xdr:rowOff>8983</xdr:rowOff>
    </xdr:from>
    <xdr:ext cx="8703336" cy="8592091"/>
    <xdr:sp macro="" textlink="">
      <xdr:nvSpPr>
        <xdr:cNvPr id="32" name="Shape 3">
          <a:extLst>
            <a:ext uri="{FF2B5EF4-FFF2-40B4-BE49-F238E27FC236}">
              <a16:creationId xmlns:a16="http://schemas.microsoft.com/office/drawing/2014/main" id="{00000000-0008-0000-0000-000002000000}"/>
            </a:ext>
          </a:extLst>
        </xdr:cNvPr>
        <xdr:cNvSpPr txBox="1"/>
      </xdr:nvSpPr>
      <xdr:spPr>
        <a:xfrm>
          <a:off x="242078" y="456658"/>
          <a:ext cx="8703336" cy="8592091"/>
        </a:xfrm>
        <a:prstGeom prst="rect">
          <a:avLst/>
        </a:prstGeom>
        <a:solidFill>
          <a:srgbClr val="EFF9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rtl="0"/>
          <a:r>
            <a:rPr lang="en-US" sz="1000" b="1">
              <a:effectLst/>
              <a:latin typeface="+mn-lt"/>
              <a:ea typeface="+mn-ea"/>
              <a:cs typeface="+mn-cs"/>
            </a:rPr>
            <a:t>La línea de Financiamiento "Innova Región "  </a:t>
          </a:r>
          <a:r>
            <a:rPr lang="en-US" sz="1000" u="sng">
              <a:effectLst/>
              <a:latin typeface="+mn-lt"/>
              <a:ea typeface="+mn-ea"/>
              <a:cs typeface="+mn-cs"/>
            </a:rPr>
            <a:t>establece en sus bases técnicas requisitos relacionados con el subsidio y su ejecución</a:t>
          </a:r>
          <a:r>
            <a:rPr lang="en-US" sz="1000">
              <a:effectLst/>
              <a:latin typeface="+mn-lt"/>
              <a:ea typeface="+mn-ea"/>
              <a:cs typeface="+mn-cs"/>
            </a:rPr>
            <a:t>. Cumplir con dichos requisitos es de absoluta responsabilidad del postulante, y lo que se presenta a continuación en un recordatorio de </a:t>
          </a:r>
          <a:r>
            <a:rPr lang="en-US" sz="1000" u="sng">
              <a:effectLst/>
              <a:latin typeface="+mn-lt"/>
              <a:ea typeface="+mn-ea"/>
              <a:cs typeface="+mn-cs"/>
            </a:rPr>
            <a:t>algunos aspectos </a:t>
          </a:r>
          <a:r>
            <a:rPr lang="en-US" sz="1000">
              <a:effectLst/>
              <a:latin typeface="+mn-lt"/>
              <a:ea typeface="+mn-ea"/>
              <a:cs typeface="+mn-cs"/>
            </a:rPr>
            <a:t>que deben considerarse al momento de formular su presupuesto. </a:t>
          </a:r>
          <a:endParaRPr lang="es-CL" sz="1000">
            <a:effectLst/>
          </a:endParaRPr>
        </a:p>
        <a:p>
          <a:pPr rtl="0"/>
          <a:endParaRPr lang="es-CL" sz="1000" b="1">
            <a:effectLst/>
            <a:latin typeface="+mn-lt"/>
            <a:ea typeface="+mn-ea"/>
            <a:cs typeface="+mn-cs"/>
          </a:endParaRPr>
        </a:p>
        <a:p>
          <a:pPr rtl="0"/>
          <a:r>
            <a:rPr lang="es-CL" sz="1000" b="1">
              <a:effectLst/>
              <a:latin typeface="+mn-lt"/>
              <a:ea typeface="+mn-ea"/>
              <a:cs typeface="+mn-cs"/>
            </a:rPr>
            <a:t>Respecto del presupuesto y plan de trabajo:</a:t>
          </a:r>
          <a:endParaRPr lang="es-CL" sz="1000">
            <a:effectLst/>
          </a:endParaRPr>
        </a:p>
        <a:p>
          <a:pPr rtl="0" eaLnBrk="1" fontAlgn="auto" latinLnBrk="0" hangingPunct="1"/>
          <a:endParaRPr lang="es-CL" sz="1000">
            <a:effectLst/>
            <a:latin typeface="+mn-lt"/>
            <a:ea typeface="+mn-ea"/>
            <a:cs typeface="+mn-cs"/>
          </a:endParaRPr>
        </a:p>
        <a:p>
          <a:pPr rtl="0" eaLnBrk="1" fontAlgn="auto" latinLnBrk="0" hangingPunct="1"/>
          <a:r>
            <a:rPr lang="es-CL" sz="1000">
              <a:effectLst/>
              <a:latin typeface="+mn-lt"/>
              <a:ea typeface="+mn-ea"/>
              <a:cs typeface="+mn-cs"/>
            </a:rPr>
            <a:t>1) El presupuesto detallado por cuentas presupuestarias debe coincidir con el presupuesto detallado por actividades, tanto en el costo total como en el aporte de cada una de las fuentes y según la naturaleza del gasto.</a:t>
          </a:r>
          <a:endParaRPr lang="es-CL" sz="1000">
            <a:effectLst/>
          </a:endParaRPr>
        </a:p>
        <a:p>
          <a:pPr rtl="0"/>
          <a:endParaRPr lang="en-US" sz="1000" b="1">
            <a:effectLst/>
            <a:latin typeface="+mn-lt"/>
            <a:ea typeface="+mn-ea"/>
            <a:cs typeface="+mn-cs"/>
          </a:endParaRPr>
        </a:p>
        <a:p>
          <a:pPr rtl="0"/>
          <a:r>
            <a:rPr lang="en-US" sz="1000" b="1">
              <a:effectLst/>
              <a:latin typeface="+mn-lt"/>
              <a:ea typeface="+mn-ea"/>
              <a:cs typeface="+mn-cs"/>
            </a:rPr>
            <a:t>Respecto del subsidio:</a:t>
          </a:r>
          <a:endParaRPr lang="es-CL" sz="1000">
            <a:effectLst/>
          </a:endParaRPr>
        </a:p>
        <a:p>
          <a:pPr rtl="0"/>
          <a:endParaRPr lang="en-US" sz="1000">
            <a:effectLst/>
            <a:latin typeface="+mn-lt"/>
            <a:ea typeface="+mn-ea"/>
            <a:cs typeface="+mn-cs"/>
          </a:endParaRPr>
        </a:p>
        <a:p>
          <a:pPr rtl="0"/>
          <a:r>
            <a:rPr lang="en-US" sz="1000">
              <a:effectLst/>
              <a:latin typeface="+mn-lt"/>
              <a:ea typeface="+mn-ea"/>
              <a:cs typeface="+mn-cs"/>
            </a:rPr>
            <a:t>2) El subsidio máximo a asignar por InnovaChile es de </a:t>
          </a:r>
          <a:r>
            <a:rPr lang="en-US" sz="1000" b="1">
              <a:effectLst/>
              <a:latin typeface="+mn-lt"/>
              <a:ea typeface="+mn-ea"/>
              <a:cs typeface="+mn-cs"/>
            </a:rPr>
            <a:t>$40.000.000 (cuarenta millones de</a:t>
          </a:r>
          <a:r>
            <a:rPr lang="en-US" sz="1000" b="1" baseline="0">
              <a:effectLst/>
              <a:latin typeface="+mn-lt"/>
              <a:ea typeface="+mn-ea"/>
              <a:cs typeface="+mn-cs"/>
            </a:rPr>
            <a:t> </a:t>
          </a:r>
          <a:r>
            <a:rPr lang="en-US" sz="1000" b="1">
              <a:effectLst/>
              <a:latin typeface="+mn-lt"/>
              <a:ea typeface="+mn-ea"/>
              <a:cs typeface="+mn-cs"/>
            </a:rPr>
            <a:t>pesos)</a:t>
          </a:r>
          <a:r>
            <a:rPr lang="en-US" sz="1000" b="0">
              <a:effectLst/>
              <a:latin typeface="+mn-lt"/>
              <a:ea typeface="+mn-ea"/>
              <a:cs typeface="+mn-cs"/>
            </a:rPr>
            <a:t>.</a:t>
          </a:r>
        </a:p>
        <a:p>
          <a:pPr rtl="0"/>
          <a:r>
            <a:rPr lang="en-US" sz="1000" b="0">
              <a:effectLst/>
              <a:latin typeface="+mn-lt"/>
              <a:ea typeface="+mn-ea"/>
              <a:cs typeface="+mn-cs"/>
            </a:rPr>
            <a:t>3) El porcentaje de cofinanciamiento por parte de InnovaChile, en relación al costo total del proyecto, tiene un máximo de:</a:t>
          </a:r>
        </a:p>
        <a:p>
          <a:pPr rtl="0"/>
          <a:endParaRPr lang="es-CL" sz="1000">
            <a:effectLst/>
          </a:endParaRPr>
        </a:p>
        <a:p>
          <a:pPr rtl="0"/>
          <a:r>
            <a:rPr lang="en-US" sz="1000" b="0">
              <a:effectLst/>
              <a:latin typeface="+mn-lt"/>
              <a:ea typeface="+mn-ea"/>
              <a:cs typeface="+mn-cs"/>
            </a:rPr>
            <a:t>i)</a:t>
          </a:r>
          <a:r>
            <a:rPr lang="en-US" sz="1000" b="0" baseline="0">
              <a:effectLst/>
              <a:latin typeface="+mn-lt"/>
              <a:ea typeface="+mn-ea"/>
              <a:cs typeface="+mn-cs"/>
            </a:rPr>
            <a:t> Empresa micro y pequeña (ingresos por ventas de hasta 25.000 UF anual) = 80,00%</a:t>
          </a:r>
          <a:endParaRPr lang="es-CL" sz="1000">
            <a:effectLst/>
          </a:endParaRPr>
        </a:p>
        <a:p>
          <a:pPr rtl="0"/>
          <a:r>
            <a:rPr lang="en-US" sz="1000" b="0" baseline="0">
              <a:effectLst/>
              <a:latin typeface="+mn-lt"/>
              <a:ea typeface="+mn-ea"/>
              <a:cs typeface="+mn-cs"/>
            </a:rPr>
            <a:t>ii) Empresa mediana (ingresos por ventas por sobre 25.000 UF y hasta 100.000 UF anual) = 60,00%</a:t>
          </a:r>
          <a:endParaRPr lang="es-CL" sz="1000">
            <a:effectLst/>
          </a:endParaRPr>
        </a:p>
        <a:p>
          <a:pPr rtl="0"/>
          <a:r>
            <a:rPr lang="en-US" sz="1000" b="0" baseline="0">
              <a:effectLst/>
              <a:latin typeface="+mn-lt"/>
              <a:ea typeface="+mn-ea"/>
              <a:cs typeface="+mn-cs"/>
            </a:rPr>
            <a:t>iii) Empresa grande (ingresos por ventas por sobre 100.000 UF anual) = 40,00%</a:t>
          </a:r>
          <a:endParaRPr lang="es-CL" sz="1000">
            <a:effectLst/>
          </a:endParaRPr>
        </a:p>
        <a:p>
          <a:pPr rtl="0"/>
          <a:endParaRPr lang="en-US" sz="1000" b="0">
            <a:effectLst/>
            <a:latin typeface="+mn-lt"/>
            <a:ea typeface="+mn-ea"/>
            <a:cs typeface="+mn-cs"/>
          </a:endParaRPr>
        </a:p>
        <a:p>
          <a:pPr rtl="0"/>
          <a:r>
            <a:rPr lang="en-US" sz="1000" b="0">
              <a:effectLst/>
              <a:latin typeface="+mn-lt"/>
              <a:ea typeface="+mn-ea"/>
              <a:cs typeface="+mn-cs"/>
            </a:rPr>
            <a:t>4) El subsidio destinado a la cuenta Inversión no puede superar el 30,00% del subsidio total solicitado.</a:t>
          </a:r>
        </a:p>
        <a:p>
          <a:pPr rtl="0"/>
          <a:r>
            <a:rPr lang="en-US" sz="1000" b="0">
              <a:effectLst/>
              <a:latin typeface="+mn-lt"/>
              <a:ea typeface="+mn-ea"/>
              <a:cs typeface="+mn-cs"/>
            </a:rPr>
            <a:t>5) El subsidio destinado a la cuenta Administración no puede superar el 10,00% del subsidio total solicitado.</a:t>
          </a:r>
        </a:p>
        <a:p>
          <a:pPr rtl="0"/>
          <a:r>
            <a:rPr lang="en-US" sz="1000" b="0">
              <a:effectLst/>
              <a:latin typeface="+mn-lt"/>
              <a:ea typeface="+mn-ea"/>
              <a:cs typeface="+mn-cs"/>
            </a:rPr>
            <a:t>6) En caso de participar alguna Entidad Colaboradora, no se puede destinar más</a:t>
          </a:r>
          <a:r>
            <a:rPr lang="en-US" sz="1000" b="0" baseline="0">
              <a:effectLst/>
              <a:latin typeface="+mn-lt"/>
              <a:ea typeface="+mn-ea"/>
              <a:cs typeface="+mn-cs"/>
            </a:rPr>
            <a:t> de un 40,00% del subsidio al pago de dicha contratación.</a:t>
          </a:r>
          <a:endParaRPr lang="es-CL" sz="1000">
            <a:effectLst/>
          </a:endParaRPr>
        </a:p>
        <a:p>
          <a:pPr rtl="0"/>
          <a:endParaRPr lang="en-US" sz="1000" b="1">
            <a:effectLst/>
            <a:latin typeface="+mn-lt"/>
            <a:ea typeface="+mn-ea"/>
            <a:cs typeface="+mn-cs"/>
          </a:endParaRPr>
        </a:p>
        <a:p>
          <a:pPr rtl="0"/>
          <a:r>
            <a:rPr lang="en-US" sz="1000" b="1">
              <a:effectLst/>
              <a:latin typeface="+mn-lt"/>
              <a:ea typeface="+mn-ea"/>
              <a:cs typeface="+mn-cs"/>
            </a:rPr>
            <a:t>Respecto del Aporte de los participantes:</a:t>
          </a:r>
          <a:endParaRPr lang="es-CL" sz="1000">
            <a:effectLst/>
          </a:endParaRPr>
        </a:p>
        <a:p>
          <a:pPr rtl="0"/>
          <a:endParaRPr lang="en-US" sz="1000">
            <a:effectLst/>
            <a:latin typeface="+mn-lt"/>
            <a:ea typeface="+mn-ea"/>
            <a:cs typeface="+mn-cs"/>
          </a:endParaRPr>
        </a:p>
        <a:p>
          <a:pPr rtl="0"/>
          <a:r>
            <a:rPr lang="en-US" sz="1000">
              <a:effectLst/>
              <a:latin typeface="+mn-lt"/>
              <a:ea typeface="+mn-ea"/>
              <a:cs typeface="+mn-cs"/>
            </a:rPr>
            <a:t>7) Los aportes “preexistentes o valorizados”, no podrán exceder el 50% del total de los aportes de los participantes.</a:t>
          </a:r>
          <a:endParaRPr lang="es-CL" sz="1000">
            <a:effectLst/>
            <a:latin typeface="+mn-lt"/>
            <a:ea typeface="+mn-ea"/>
            <a:cs typeface="+mn-cs"/>
          </a:endParaRPr>
        </a:p>
        <a:p>
          <a:pPr rtl="0"/>
          <a:r>
            <a:rPr lang="es-CL" sz="1000">
              <a:effectLst/>
              <a:latin typeface="+mn-lt"/>
              <a:ea typeface="+mn-ea"/>
              <a:cs typeface="+mn-cs"/>
            </a:rPr>
            <a:t>8) En el caso que participe uno o más asociados, que cada uno realice aportes nuevos o pecuniarios y/o preexistentes o valorizados.</a:t>
          </a:r>
          <a:endParaRPr lang="es-CL" sz="1000">
            <a:effectLst/>
          </a:endParaRPr>
        </a:p>
        <a:p>
          <a:pPr rtl="0"/>
          <a:endParaRPr lang="en-US" sz="1000" b="1">
            <a:effectLst/>
            <a:latin typeface="+mn-lt"/>
            <a:ea typeface="+mn-ea"/>
            <a:cs typeface="+mn-cs"/>
          </a:endParaRPr>
        </a:p>
        <a:p>
          <a:pPr rtl="0"/>
          <a:r>
            <a:rPr lang="en-US" sz="1000" b="1">
              <a:effectLst/>
              <a:latin typeface="+mn-lt"/>
              <a:ea typeface="+mn-ea"/>
              <a:cs typeface="+mn-cs"/>
            </a:rPr>
            <a:t>Respecto de los plazos:</a:t>
          </a:r>
          <a:endParaRPr lang="es-CL" sz="1000">
            <a:effectLst/>
          </a:endParaRPr>
        </a:p>
        <a:p>
          <a:pPr rtl="0"/>
          <a:endParaRPr lang="en-US" sz="1000" b="0">
            <a:effectLst/>
            <a:latin typeface="+mn-lt"/>
            <a:ea typeface="+mn-ea"/>
            <a:cs typeface="+mn-cs"/>
          </a:endParaRPr>
        </a:p>
        <a:p>
          <a:pPr rtl="0"/>
          <a:r>
            <a:rPr lang="en-US" sz="1000" b="0">
              <a:effectLst/>
              <a:latin typeface="+mn-lt"/>
              <a:ea typeface="+mn-ea"/>
              <a:cs typeface="+mn-cs"/>
            </a:rPr>
            <a:t>9) La duración del proyecto no podrá superar los 24 meses.</a:t>
          </a:r>
          <a:r>
            <a:rPr lang="en-US" sz="1000" b="0" baseline="0">
              <a:effectLst/>
              <a:latin typeface="+mn-lt"/>
              <a:ea typeface="+mn-ea"/>
              <a:cs typeface="+mn-cs"/>
            </a:rPr>
            <a:t> En caso de que su proyecto se base en trabajo con ciclos biológicos, podrá durar 36 meses.</a:t>
          </a:r>
          <a:br>
            <a:rPr lang="en-US" sz="1100" b="0">
              <a:effectLst/>
              <a:latin typeface="+mn-lt"/>
              <a:ea typeface="+mn-ea"/>
              <a:cs typeface="+mn-cs"/>
            </a:rPr>
          </a:br>
          <a:br>
            <a:rPr lang="es-CL" sz="1400" b="0">
              <a:solidFill>
                <a:sysClr val="windowText" lastClr="000000"/>
              </a:solidFill>
              <a:latin typeface="+mn-lt"/>
              <a:ea typeface="+mn-ea"/>
              <a:cs typeface="+mn-cs"/>
              <a:sym typeface="Calibri"/>
            </a:rPr>
          </a:br>
          <a:r>
            <a:rPr lang="en-US" sz="1600" b="1">
              <a:solidFill>
                <a:srgbClr val="FF0000"/>
              </a:solidFill>
              <a:latin typeface="Calibri"/>
              <a:ea typeface="Calibri"/>
              <a:cs typeface="Calibri"/>
            </a:rPr>
            <a:t>El incumplimiento de uno o más aspectos mencionados anteriormente, determinará la NO ADMISIBLE del proyecto postulado.</a:t>
          </a:r>
          <a:br>
            <a:rPr lang="en-US" sz="1000" b="1">
              <a:solidFill>
                <a:schemeClr val="dk1"/>
              </a:solidFill>
              <a:latin typeface="Calibri"/>
              <a:ea typeface="Calibri"/>
              <a:cs typeface="Calibri"/>
            </a:rPr>
          </a:br>
          <a:br>
            <a:rPr lang="en-US" sz="1000" b="1">
              <a:solidFill>
                <a:schemeClr val="dk1"/>
              </a:solidFill>
              <a:latin typeface="Calibri"/>
              <a:ea typeface="Calibri"/>
              <a:cs typeface="Calibri"/>
            </a:rPr>
          </a:br>
          <a:r>
            <a:rPr lang="es-CL" sz="1600" b="1" i="0" baseline="0">
              <a:solidFill>
                <a:srgbClr val="FF0000"/>
              </a:solidFill>
              <a:effectLst/>
              <a:latin typeface="+mn-lt"/>
              <a:ea typeface="+mn-ea"/>
              <a:cs typeface="+mn-cs"/>
            </a:rPr>
            <a:t>La información requerida en este archivo debe ser completada en su totalidad.</a:t>
          </a:r>
          <a:br>
            <a:rPr lang="es-CL" sz="1600" b="1" i="0" baseline="0">
              <a:solidFill>
                <a:srgbClr val="FF0000"/>
              </a:solidFill>
              <a:effectLst/>
              <a:latin typeface="+mn-lt"/>
              <a:ea typeface="+mn-ea"/>
              <a:cs typeface="+mn-cs"/>
            </a:rPr>
          </a:br>
          <a:r>
            <a:rPr lang="es-CL" sz="1600" b="1" i="0" baseline="0">
              <a:solidFill>
                <a:srgbClr val="FF0000"/>
              </a:solidFill>
              <a:effectLst/>
              <a:latin typeface="+mn-lt"/>
              <a:ea typeface="+mn-ea"/>
              <a:cs typeface="+mn-cs"/>
            </a:rPr>
            <a:t>1.- RRHH</a:t>
          </a:r>
          <a:br>
            <a:rPr lang="es-CL" sz="1600" b="1" i="0" baseline="0">
              <a:solidFill>
                <a:srgbClr val="FF0000"/>
              </a:solidFill>
              <a:effectLst/>
              <a:latin typeface="+mn-lt"/>
              <a:ea typeface="+mn-ea"/>
              <a:cs typeface="+mn-cs"/>
            </a:rPr>
          </a:br>
          <a:r>
            <a:rPr lang="es-CL" sz="1600" b="1" i="0" baseline="0">
              <a:solidFill>
                <a:srgbClr val="FF0000"/>
              </a:solidFill>
              <a:effectLst/>
              <a:latin typeface="+mn-lt"/>
              <a:ea typeface="+mn-ea"/>
              <a:cs typeface="+mn-cs"/>
            </a:rPr>
            <a:t>2.- OPERACION</a:t>
          </a:r>
          <a:br>
            <a:rPr lang="es-CL" sz="1600" b="1" i="0" baseline="0">
              <a:solidFill>
                <a:srgbClr val="FF0000"/>
              </a:solidFill>
              <a:effectLst/>
              <a:latin typeface="+mn-lt"/>
              <a:ea typeface="+mn-ea"/>
              <a:cs typeface="+mn-cs"/>
            </a:rPr>
          </a:br>
          <a:r>
            <a:rPr lang="es-CL" sz="1600" b="1" i="0" baseline="0">
              <a:solidFill>
                <a:srgbClr val="FF0000"/>
              </a:solidFill>
              <a:effectLst/>
              <a:latin typeface="+mn-lt"/>
              <a:ea typeface="+mn-ea"/>
              <a:cs typeface="+mn-cs"/>
            </a:rPr>
            <a:t>3.- INVERSIÓN</a:t>
          </a:r>
        </a:p>
        <a:p>
          <a:pPr rtl="0"/>
          <a:r>
            <a:rPr lang="es-CL" sz="1600" b="1" i="0" baseline="0">
              <a:solidFill>
                <a:srgbClr val="FF0000"/>
              </a:solidFill>
              <a:effectLst/>
              <a:latin typeface="+mn-lt"/>
              <a:ea typeface="+mn-ea"/>
              <a:cs typeface="+mn-cs"/>
            </a:rPr>
            <a:t>4.- ADMINISTRACIÓN</a:t>
          </a:r>
          <a:br>
            <a:rPr lang="es-CL" sz="1600" b="1" i="0" baseline="0">
              <a:solidFill>
                <a:srgbClr val="FF0000"/>
              </a:solidFill>
              <a:effectLst/>
              <a:latin typeface="+mn-lt"/>
              <a:ea typeface="+mn-ea"/>
              <a:cs typeface="+mn-cs"/>
            </a:rPr>
          </a:br>
          <a:r>
            <a:rPr lang="es-CL" sz="1600" b="1" i="0" baseline="0">
              <a:solidFill>
                <a:srgbClr val="FF0000"/>
              </a:solidFill>
              <a:effectLst/>
              <a:latin typeface="+mn-lt"/>
              <a:ea typeface="+mn-ea"/>
              <a:cs typeface="+mn-cs"/>
            </a:rPr>
            <a:t>5.- PLAN TRABAJO</a:t>
          </a:r>
        </a:p>
        <a:p>
          <a:pPr rtl="0"/>
          <a:r>
            <a:rPr lang="es-CL" sz="1600" b="1" i="0" baseline="0">
              <a:solidFill>
                <a:srgbClr val="FF0000"/>
              </a:solidFill>
              <a:effectLst/>
              <a:latin typeface="+mn-lt"/>
              <a:ea typeface="+mn-ea"/>
              <a:cs typeface="+mn-cs"/>
            </a:rPr>
            <a:t>6.- RESULTADOS</a:t>
          </a:r>
          <a:br>
            <a:rPr lang="es-CL" sz="1600" b="1" i="0" baseline="0">
              <a:solidFill>
                <a:srgbClr val="FF0000"/>
              </a:solidFill>
              <a:effectLst/>
              <a:latin typeface="+mn-lt"/>
              <a:ea typeface="+mn-ea"/>
              <a:cs typeface="+mn-cs"/>
            </a:rPr>
          </a:br>
          <a:endParaRPr lang="es-CL" sz="1000" b="1">
            <a:solidFill>
              <a:schemeClr val="dk1"/>
            </a:solidFill>
            <a:latin typeface="Calibri"/>
            <a:ea typeface="Calibri"/>
            <a:cs typeface="Calibri"/>
          </a:endParaRPr>
        </a:p>
        <a:p>
          <a:pPr marL="171450" lvl="0" indent="-171450" algn="l" rtl="0">
            <a:spcBef>
              <a:spcPts val="0"/>
            </a:spcBef>
            <a:spcAft>
              <a:spcPts val="0"/>
            </a:spcAft>
            <a:buClr>
              <a:schemeClr val="dk1"/>
            </a:buClr>
            <a:buSzPts val="1000"/>
            <a:buFont typeface="Courier New"/>
            <a:buChar char="o"/>
          </a:pPr>
          <a:endParaRPr lang="es-CL" sz="1000" b="0">
            <a:solidFill>
              <a:schemeClr val="dk1"/>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752475</xdr:colOff>
      <xdr:row>4</xdr:row>
      <xdr:rowOff>19050</xdr:rowOff>
    </xdr:from>
    <xdr:ext cx="4591050" cy="2433638"/>
    <xdr:sp macro="" textlink="">
      <xdr:nvSpPr>
        <xdr:cNvPr id="5" name="Shape 3">
          <a:extLst>
            <a:ext uri="{FF2B5EF4-FFF2-40B4-BE49-F238E27FC236}">
              <a16:creationId xmlns:a16="http://schemas.microsoft.com/office/drawing/2014/main" id="{0EEBEEA5-BB69-462F-BC18-0627AA54CBC5}"/>
            </a:ext>
          </a:extLst>
        </xdr:cNvPr>
        <xdr:cNvSpPr txBox="1"/>
      </xdr:nvSpPr>
      <xdr:spPr>
        <a:xfrm>
          <a:off x="752475" y="781050"/>
          <a:ext cx="4591050" cy="2433638"/>
        </a:xfrm>
        <a:prstGeom prst="rect">
          <a:avLst/>
        </a:prstGeom>
        <a:solidFill>
          <a:srgbClr val="EFF9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171450" lvl="0" indent="-171450" algn="l" rtl="0">
            <a:spcBef>
              <a:spcPts val="0"/>
            </a:spcBef>
            <a:spcAft>
              <a:spcPts val="0"/>
            </a:spcAft>
            <a:buClr>
              <a:schemeClr val="dk1"/>
            </a:buClr>
            <a:buSzPts val="1000"/>
            <a:buFont typeface="Courier New"/>
            <a:buChar char="o"/>
          </a:pPr>
          <a:endParaRPr lang="es-CL" sz="1000" b="1">
            <a:solidFill>
              <a:schemeClr val="dk1"/>
            </a:solidFill>
            <a:latin typeface="Calibri"/>
            <a:ea typeface="Calibri"/>
            <a:cs typeface="Calibri"/>
          </a:endParaRPr>
        </a:p>
        <a:p>
          <a:pPr marL="171450" lvl="0" indent="-171450" algn="l" rtl="0">
            <a:spcBef>
              <a:spcPts val="0"/>
            </a:spcBef>
            <a:spcAft>
              <a:spcPts val="0"/>
            </a:spcAft>
            <a:buClr>
              <a:schemeClr val="dk1"/>
            </a:buClr>
            <a:buSzPts val="1000"/>
            <a:buFont typeface="Courier New"/>
            <a:buChar char="o"/>
          </a:pPr>
          <a:r>
            <a:rPr lang="es-CL" sz="1000" b="0">
              <a:solidFill>
                <a:schemeClr val="dk1"/>
              </a:solidFill>
              <a:latin typeface="Calibri"/>
              <a:ea typeface="Calibri"/>
              <a:cs typeface="Calibri"/>
              <a:sym typeface="Calibri"/>
            </a:rPr>
            <a:t> En la presente hoja se puede verificar el</a:t>
          </a:r>
          <a:r>
            <a:rPr lang="es-CL" sz="1000" b="0" baseline="0">
              <a:solidFill>
                <a:schemeClr val="dk1"/>
              </a:solidFill>
              <a:latin typeface="Calibri"/>
              <a:ea typeface="Calibri"/>
              <a:cs typeface="Calibri"/>
              <a:sym typeface="Calibri"/>
            </a:rPr>
            <a:t> cumplimiento de los criterios de admisibilidad relacionados a aspectos presupuestarios del proyecto. Cabe mencionar que el análisis de criterios que se realiza en la presente hoja es un análisis preliminar y no el definitvo que va a determinar la admisibilidad del proyecto. </a:t>
          </a:r>
        </a:p>
        <a:p>
          <a:pPr marL="171450" lvl="0" indent="-171450" algn="l" rtl="0">
            <a:spcBef>
              <a:spcPts val="0"/>
            </a:spcBef>
            <a:spcAft>
              <a:spcPts val="0"/>
            </a:spcAft>
            <a:buClr>
              <a:schemeClr val="dk1"/>
            </a:buClr>
            <a:buSzPts val="1000"/>
            <a:buFont typeface="Courier New"/>
            <a:buChar char="o"/>
          </a:pPr>
          <a:r>
            <a:rPr lang="es-CL" sz="1000" b="0" baseline="0">
              <a:solidFill>
                <a:schemeClr val="dk1"/>
              </a:solidFill>
              <a:latin typeface="Calibri"/>
              <a:ea typeface="Calibri"/>
              <a:cs typeface="Calibri"/>
              <a:sym typeface="Calibri"/>
            </a:rPr>
            <a:t> Para la revisión del segundo criterio, se debe declarar el tamaño de la empresa según el formulario de postulación para una correcta verificación del cumplimiento del criterio</a:t>
          </a:r>
        </a:p>
        <a:p>
          <a:pPr marL="171450" lvl="0" indent="-171450" algn="l" rtl="0">
            <a:spcBef>
              <a:spcPts val="0"/>
            </a:spcBef>
            <a:spcAft>
              <a:spcPts val="0"/>
            </a:spcAft>
            <a:buClr>
              <a:schemeClr val="dk1"/>
            </a:buClr>
            <a:buSzPts val="1000"/>
            <a:buFont typeface="Courier New"/>
            <a:buChar char="o"/>
          </a:pPr>
          <a:r>
            <a:rPr lang="es-CL" sz="1000" b="0" baseline="0">
              <a:solidFill>
                <a:schemeClr val="dk1"/>
              </a:solidFill>
              <a:latin typeface="Calibri"/>
              <a:ea typeface="Calibri"/>
              <a:cs typeface="Calibri"/>
              <a:sym typeface="Calibri"/>
            </a:rPr>
            <a:t>Para la revisión del septimo criterio, se debe seleccionar si el proyecto cuenta con la participación de asociado(s) de acuerdo a lo declarado en el formulario de postulación.</a:t>
          </a:r>
        </a:p>
        <a:p>
          <a:pPr marL="171450" lvl="0" indent="-171450" algn="l" rtl="0">
            <a:spcBef>
              <a:spcPts val="0"/>
            </a:spcBef>
            <a:spcAft>
              <a:spcPts val="0"/>
            </a:spcAft>
            <a:buClr>
              <a:schemeClr val="dk1"/>
            </a:buClr>
            <a:buSzPts val="1000"/>
            <a:buFont typeface="Courier New"/>
            <a:buChar char="o"/>
          </a:pPr>
          <a:r>
            <a:rPr lang="es-CL" sz="1000" b="0" baseline="0">
              <a:solidFill>
                <a:schemeClr val="dk1"/>
              </a:solidFill>
              <a:latin typeface="+mn-lt"/>
              <a:ea typeface="Calibri"/>
              <a:cs typeface="Calibri"/>
              <a:sym typeface="Calibri"/>
            </a:rPr>
            <a:t>Para la revisión del octavo criterio, se debe seleccionar si el proyecto cuenta con la participación de Entidades Colaboradoras de acuerdo a lo declarado en el formulario de postulación.</a:t>
          </a:r>
        </a:p>
        <a:p>
          <a:pPr marL="171450" lvl="0" indent="-171450" algn="l" rtl="0">
            <a:spcBef>
              <a:spcPts val="0"/>
            </a:spcBef>
            <a:spcAft>
              <a:spcPts val="0"/>
            </a:spcAft>
            <a:buClr>
              <a:schemeClr val="dk1"/>
            </a:buClr>
            <a:buSzPts val="1000"/>
            <a:buFont typeface="Courier New"/>
            <a:buChar char="o"/>
          </a:pPr>
          <a:endParaRPr lang="es-CL" sz="1000" b="0" baseline="0">
            <a:solidFill>
              <a:schemeClr val="dk1"/>
            </a:solidFill>
            <a:latin typeface="Calibri"/>
            <a:ea typeface="Calibri"/>
            <a:cs typeface="Calibri"/>
            <a:sym typeface="Calibri"/>
          </a:endParaRPr>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CA37280-5E8B-4318-B3EF-C4CD9D249258}" name="Tabla13" displayName="Tabla13" ref="B13:P21" totalsRowCount="1" headerRowDxfId="205" dataDxfId="203" totalsRowDxfId="201" headerRowBorderDxfId="204" tableBorderDxfId="202" totalsRowBorderDxfId="200">
  <autoFilter ref="B13:P20" xr:uid="{0CA37280-5E8B-4318-B3EF-C4CD9D249258}"/>
  <tableColumns count="15">
    <tableColumn id="1" xr3:uid="{1B172BDB-1BE3-4EA0-AF81-08FA1067D1D0}" name="Nombre y Apellido" dataDxfId="199" totalsRowDxfId="198"/>
    <tableColumn id="4" xr3:uid="{D7D0EE6E-1F78-4D25-AB75-6ACD320679AC}" name="Rut" dataDxfId="197" totalsRowDxfId="196"/>
    <tableColumn id="20" xr3:uid="{C155DE15-F644-4743-B22C-ACCB77F9CAC6}" name="¿A qué tipo de participante pertenece el recurso humano?" dataDxfId="195" totalsRowDxfId="194"/>
    <tableColumn id="3" xr3:uid="{1DF69279-BF66-4154-8BB5-ACF70B5B1957}" name="Nivel de estudios" dataDxfId="193" totalsRowDxfId="192"/>
    <tableColumn id="5" xr3:uid="{32120E07-231E-4BD4-9B43-2A26B3E3BBC6}" name="Rol o cargo en el proyecto" dataDxfId="191" totalsRowDxfId="190"/>
    <tableColumn id="8" xr3:uid="{9F6D7BC4-E32B-4F0B-BF1E-F3DA51E718C0}" name="Dedicación proyecto:_x000a_horas al mes [A](*)" dataDxfId="189" totalsRowDxfId="188"/>
    <tableColumn id="9" xr3:uid="{D0E1DB11-097D-4BB2-868B-31968053C07F}" name="N° Meses [B]" dataDxfId="187" totalsRowDxfId="186"/>
    <tableColumn id="10" xr3:uid="{2A6DAD52-F097-4C0F-A7C2-0AD9A5D96D32}" name="Nº Total HH [A*B](*)" dataDxfId="185" totalsRowDxfId="184">
      <calculatedColumnFormula>Tabla13[[#This Row],[Dedicación proyecto:
horas al mes '[A'](*)]]*Tabla13[[#This Row],[N° Meses '[B']]]</calculatedColumnFormula>
    </tableColumn>
    <tableColumn id="11" xr3:uid="{2C386423-29C9-4FA9-91DF-1BA0A54E5985}" name="Costo unitario ($)/HH" totalsRowLabel="TOTALES" dataDxfId="183" totalsRowDxfId="182"/>
    <tableColumn id="14" xr3:uid="{5D0B5E6F-18BC-49CA-B706-06011CB119B1}" name="Aporte Innova Chile_x000a_(Subsidio) ($)" totalsRowFunction="custom" dataDxfId="181" totalsRowDxfId="180" dataCellStyle="Moneda [0]">
      <totalsRowFormula>SUM(Tabla13[Aporte Innova Chile
(Subsidio) ($)])</totalsRowFormula>
    </tableColumn>
    <tableColumn id="15" xr3:uid="{5AA12F60-812B-4EB9-A7CB-95A8FB7F5C2D}" name="Aporte Beneficiaria (Pecuniario) ($)" totalsRowFunction="custom" dataDxfId="179" totalsRowDxfId="178" dataCellStyle="Moneda [0]">
      <calculatedColumnFormula>IF(Tabla13[[#This Row],[¿A qué tipo de participante pertenece el recurso humano?]]="Asociado",0,IF(OR(#REF!="No",#REF!="no"),(Tabla13[[#This Row],[TOTAL ($)]]-Tabla13[[#This Row],[Aporte Innova Chile
(Subsidio) ($)]]),0))</calculatedColumnFormula>
      <totalsRowFormula>SUM(Tabla13[Aporte Beneficiaria (Pecuniario) ($)])</totalsRowFormula>
    </tableColumn>
    <tableColumn id="12" xr3:uid="{9F1F5CA8-E31C-41D3-92A0-32DC1C69F656}" name="Aporte Beneficiaria (Valorado) ($)" totalsRowFunction="custom" dataDxfId="177" totalsRowDxfId="176" dataCellStyle="Moneda [0]">
      <calculatedColumnFormula>IF(Tabla13[[#This Row],[¿A qué tipo de participante pertenece el recurso humano?]]="Asociado",0,IF(OR(#REF!="Sí",#REF!="sí"),(Tabla13[[#This Row],[TOTAL ($)]]-Tabla13[[#This Row],[Aporte Innova Chile
(Subsidio) ($)]]),0))</calculatedColumnFormula>
      <totalsRowFormula>SUM(Tabla13[Aporte Beneficiaria (Valorado) ($)])</totalsRowFormula>
    </tableColumn>
    <tableColumn id="19" xr3:uid="{E636EC66-E93C-4FB6-9610-0FA3BEDADBFD}" name="Aporte Asociados (Pecuniario) ($)" totalsRowFunction="custom" dataDxfId="175" totalsRowDxfId="174" dataCellStyle="Moneda [0]">
      <calculatedColumnFormula>IF(Tabla13[[#This Row],[¿A qué tipo de participante pertenece el recurso humano?]]="Beneficiaria",0,IF(OR(#REF!="No",#REF!="no"),(Tabla13[[#This Row],[TOTAL ($)]]-Tabla13[[#This Row],[Aporte Innova Chile
(Subsidio) ($)]]),0))</calculatedColumnFormula>
      <totalsRowFormula>SUM(Tabla13[Aporte Asociados (Pecuniario) ($)])</totalsRowFormula>
    </tableColumn>
    <tableColumn id="18" xr3:uid="{56592011-E1B7-4A63-AE01-1B367555CB6A}" name="Aporte Asociados (Valorado) ($)" totalsRowFunction="custom" dataDxfId="173" totalsRowDxfId="172" dataCellStyle="Moneda [0]">
      <calculatedColumnFormula>IF(Tabla13[[#This Row],[¿A qué tipo de participante pertenece el recurso humano?]]="Beneficiaria",0,IF(OR(#REF!="Sí",#REF!="sí"),(Tabla13[[#This Row],[TOTAL ($)]]-Tabla13[[#This Row],[Aporte Innova Chile
(Subsidio) ($)]]),0))</calculatedColumnFormula>
      <totalsRowFormula>SUM(Tabla13[Aporte Asociados (Valorado) ($)])</totalsRowFormula>
    </tableColumn>
    <tableColumn id="6" xr3:uid="{4A543213-C258-49A4-BDCB-301497A4588B}" name="TOTAL ($)" totalsRowFunction="custom" dataDxfId="171" totalsRowDxfId="170" dataCellStyle="Moneda [0]">
      <calculatedColumnFormula>SUM(Tabla13[[#This Row],[Aporte Innova Chile
(Subsidio) ($)]:[Aporte Asociados (Valorado) ($)]])</calculatedColumnFormula>
      <totalsRowFormula>SUM(Tabla13[TOTAL ($)])</totalsRow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0E4AF1D-40B2-404F-B2F7-644464064168}" name="Tabla37" displayName="Tabla37" ref="B9:M18" totalsRowCount="1" headerRowDxfId="169" dataDxfId="167" totalsRowDxfId="165" headerRowBorderDxfId="168" tableBorderDxfId="166">
  <autoFilter ref="B9:M17" xr:uid="{50E4AF1D-40B2-404F-B2F7-644464064168}"/>
  <tableColumns count="12">
    <tableColumn id="1" xr3:uid="{07ECAFE7-849B-45EA-976D-00BE264FA0A4}" name="Ítem Presupuestario" dataDxfId="164" totalsRowDxfId="163"/>
    <tableColumn id="2" xr3:uid="{98082097-31E4-41CD-B28D-D216BF4497B7}" name="Justificación TÉCNICA del gasto (¿Para que necesito el gasto?)" dataDxfId="162" totalsRowDxfId="161"/>
    <tableColumn id="3" xr3:uid="{E8B7D299-F683-4F1A-B7DA-B90A16262481}" name="Externalización (Sí/No)_x000a_(¿Se subcontrata el gasto?)" dataDxfId="160" totalsRowDxfId="159" dataCellStyle="Moneda"/>
    <tableColumn id="4" xr3:uid="{850E0F03-4E5D-4AED-AC2D-F73CC55C243D}" name="Unidad de Medida_x000a_(ej: M3, M2, Ton, Litros, etc)" dataDxfId="158" totalsRowDxfId="157"/>
    <tableColumn id="12" xr3:uid="{0A3EFD5A-FF49-4D9E-A1C8-A95E6D0EA8FE}" name="Cantidad" dataDxfId="156" totalsRowDxfId="155"/>
    <tableColumn id="5" xr3:uid="{9407E60A-2F04-42C5-8ED1-6ECE4F6B3277}" name="Costo Unitario_x000a_$" totalsRowLabel="TOTALES" dataDxfId="154" totalsRowDxfId="153" dataCellStyle="Moneda"/>
    <tableColumn id="7" xr3:uid="{09677C42-3768-4A6E-84FE-3298B71043B4}" name="Aporte Innova Chile_x000a_(Subsidio) ($)" totalsRowFunction="custom" dataDxfId="152" totalsRowDxfId="151" dataCellStyle="Moneda">
      <totalsRowFormula>SUM(Tabla37[Aporte Innova Chile
(Subsidio) ($)])</totalsRowFormula>
    </tableColumn>
    <tableColumn id="10" xr3:uid="{851C4964-E596-4ED0-9607-8C89352F645D}" name="Aporte Beneficiaria (Pecuniario) ($)" totalsRowFunction="custom" dataDxfId="150" totalsRowDxfId="149" dataCellStyle="Moneda">
      <totalsRowFormula>SUM(Tabla37[Aporte Beneficiaria (Pecuniario) ($)])</totalsRowFormula>
    </tableColumn>
    <tableColumn id="6" xr3:uid="{25035C10-6E8E-44AD-8AE7-4D13EA114290}" name="Aporte Beneficiaria (Valorado) ($)" totalsRowFunction="custom" dataDxfId="148" totalsRowDxfId="147" dataCellStyle="Moneda">
      <totalsRowFormula>SUM(Tabla37[Aporte Beneficiaria (Valorado) ($)])</totalsRowFormula>
    </tableColumn>
    <tableColumn id="9" xr3:uid="{4DA41166-36D4-4AEF-9D1B-0E1EF06D02D1}" name="Aporte Asociados (Pecuniario) ($)" totalsRowFunction="custom" dataDxfId="146" totalsRowDxfId="145" dataCellStyle="Moneda">
      <totalsRowFormula>SUM(Tabla37[Aporte Asociados (Pecuniario) ($)])</totalsRowFormula>
    </tableColumn>
    <tableColumn id="8" xr3:uid="{986DE9D2-46BF-4708-9006-F71B49F326FB}" name="Aporte Asociados (Valorado) ($)" totalsRowFunction="custom" dataDxfId="144" totalsRowDxfId="143" dataCellStyle="Moneda">
      <totalsRowFormula>SUM(Tabla37[Aporte Asociados (Valorado) ($)])</totalsRowFormula>
    </tableColumn>
    <tableColumn id="11" xr3:uid="{7728CCE3-0BAF-4C28-AA3D-65D1D6ECC965}" name="TOTAL ($)" totalsRowFunction="custom" dataDxfId="142" totalsRowDxfId="141" dataCellStyle="Moneda">
      <calculatedColumnFormula>E_RRHH_CREA[[#Totals],[TOTAL ($)]]+E_OTROS_CREA[[#Totals],[TOTAL ($)]]</calculatedColumnFormula>
      <totalsRowFormula>SUM(Tabla37[TOTAL ($)])</totalsRow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8500C-77D4-4E64-BF29-1AD285F7EE22}" name="E_OTROS_CREA" displayName="E_OTROS_CREA" ref="B20:M32" totalsRowCount="1" headerRowDxfId="140" dataDxfId="138" totalsRowDxfId="136" headerRowBorderDxfId="139" tableBorderDxfId="137" totalsRowBorderDxfId="135">
  <autoFilter ref="B20:M31" xr:uid="{AE08500C-77D4-4E64-BF29-1AD285F7EE22}"/>
  <tableColumns count="12">
    <tableColumn id="1" xr3:uid="{2333C16A-B135-4455-A945-72E486EA70A2}" name="Ítem Presupuestario" dataDxfId="134" totalsRowDxfId="133"/>
    <tableColumn id="12" xr3:uid="{03C8DCF7-D824-48AB-945D-CD4EA6976473}" name="Nombre Entidad Colaboradora" dataDxfId="132" totalsRowDxfId="131"/>
    <tableColumn id="2" xr3:uid="{BE868051-A4DF-4594-B229-92307B0231B4}" name="Cantidad (A)" dataDxfId="130" totalsRowDxfId="129"/>
    <tableColumn id="3" xr3:uid="{3F0114D5-D5F4-48BE-A126-ABA9226FBE6F}" name="Costo Unitario ($) (B)" dataDxfId="128" totalsRowDxfId="127"/>
    <tableColumn id="4" xr3:uid="{B0069104-7688-4F2F-960C-748686FFE934}" name=" Justificación TÉCNICA del gasto" dataDxfId="126" totalsRowDxfId="125"/>
    <tableColumn id="6" xr3:uid="{39C3B055-586A-4B67-8CAB-D661E6FEA57C}" name="Unidad de Medida_x000a_(ej: M3, M2;Ton;Litros, etc)" totalsRowLabel="TOTALES" dataDxfId="124" totalsRowDxfId="123"/>
    <tableColumn id="7" xr3:uid="{28A9E454-9F4C-4951-8D4D-8383B05A2926}" name="Aporte Innova Chile_x000a_(Subsidio) ($)" totalsRowFunction="custom" dataDxfId="122" totalsRowDxfId="121" dataCellStyle="Moneda [0]">
      <totalsRowFormula>SUM(E_OTROS_CREA[Aporte Innova Chile
(Subsidio) ($)])</totalsRowFormula>
    </tableColumn>
    <tableColumn id="10" xr3:uid="{388512AD-A42E-4093-809B-AA6C214A440C}" name="Aporte Beneficiaria (Pecuniario) ($)" totalsRowFunction="custom" dataDxfId="120" totalsRowDxfId="119" dataCellStyle="Moneda [0]">
      <totalsRowFormula>SUM(E_OTROS_CREA[Aporte Beneficiaria (Pecuniario) ($)])</totalsRowFormula>
    </tableColumn>
    <tableColumn id="8" xr3:uid="{084D20D5-DE96-4307-A43B-54213EEB25CA}" name="Aporte Beneficiaria (Valorado) ($)" totalsRowFunction="custom" dataDxfId="118" totalsRowDxfId="117" dataCellStyle="Moneda [0]">
      <totalsRowFormula>SUM(E_OTROS_CREA[Aporte Beneficiaria (Valorado) ($)])</totalsRowFormula>
    </tableColumn>
    <tableColumn id="5" xr3:uid="{8929C070-1610-4F57-9B8C-47B668A13AE9}" name="Aporte Asociados (Pecuniario) ($)" totalsRowFunction="custom" dataDxfId="116" totalsRowDxfId="115" dataCellStyle="Moneda [0]">
      <totalsRowFormula>SUM(E_OTROS_CREA[Aporte Asociados (Pecuniario) ($)])</totalsRowFormula>
    </tableColumn>
    <tableColumn id="11" xr3:uid="{6A8FD98F-7F3E-418E-9D46-00A90A9321FB}" name="Aporte Asociados (Valorado) ($)" totalsRowFunction="custom" dataDxfId="114" totalsRowDxfId="113" dataCellStyle="Moneda [0]">
      <totalsRowFormula>SUM(E_OTROS_CREA[Aporte Asociados (Valorado) ($)])</totalsRowFormula>
    </tableColumn>
    <tableColumn id="14" xr3:uid="{B197F7DC-AF39-4B14-839D-BE4041F05472}" name="TOTAL ($)" totalsRowFunction="custom" dataDxfId="112" totalsRowDxfId="111" dataCellStyle="Moneda [0]">
      <calculatedColumnFormula>SUM(E_OTROS_CREA[[#This Row],[Aporte Innova Chile
(Subsidio) ($)]:[Aporte Asociados (Valorado) ($)]])</calculatedColumnFormula>
      <totalsRowFormula>SUM(E_OTROS_CREA[TOTAL ($)])</totalsRow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469F67-20C5-4F26-AA97-D1B77D2298C5}" name="E_RRHH_CREA" displayName="E_RRHH_CREA" ref="B10:P17" totalsRowCount="1" headerRowDxfId="110" dataDxfId="108" totalsRowDxfId="106" headerRowBorderDxfId="109" tableBorderDxfId="107" totalsRowBorderDxfId="105">
  <autoFilter ref="B10:P16" xr:uid="{25469F67-20C5-4F26-AA97-D1B77D2298C5}"/>
  <tableColumns count="15">
    <tableColumn id="1" xr3:uid="{0A20AB63-9084-460C-B72A-FD8DB69A3C57}" name="Nombre y Apellido" dataDxfId="104" totalsRowDxfId="103"/>
    <tableColumn id="2" xr3:uid="{8E5AA073-97F7-47E4-B24C-C12B8BB8D3C1}" name="Título o grado académico" dataDxfId="102" totalsRowDxfId="101"/>
    <tableColumn id="3" xr3:uid="{5430F744-473D-4C02-B7E9-EB36826129B4}" name="Nombre Entidad Colaboradora" dataDxfId="100" totalsRowDxfId="99"/>
    <tableColumn id="5" xr3:uid="{5200C1CA-4645-4DF3-8BCE-0439BDF68E0D}" name="Justificación TÉCNICA de su participación en el proyecto" dataDxfId="98" totalsRowDxfId="97"/>
    <tableColumn id="6" xr3:uid="{E0BDC053-5F09-439C-8BE1-03F5A9C75C90}" name="Área de especialidad y/o experiencia" dataDxfId="96" totalsRowDxfId="95"/>
    <tableColumn id="7" xr3:uid="{8FFD743C-CC8E-49FE-95A5-A16A28D2ACC8}" name="Tiempo Nº HH /Mes (A)" dataDxfId="94" totalsRowDxfId="93"/>
    <tableColumn id="8" xr3:uid="{3B4E74F1-B170-4AE5-802F-DDFB42C6746B}" name="N° Meses (B)" dataDxfId="92" totalsRowDxfId="91"/>
    <tableColumn id="9" xr3:uid="{2F4F12C4-FF42-4857-8D3F-391584365BCA}" name="Tiempo Nº Total HH (A*B)" dataDxfId="90" totalsRowDxfId="89">
      <calculatedColumnFormula>E_RRHH_CREA[[#This Row],[Tiempo Nº HH /Mes (A)]]*E_RRHH_CREA[[#This Row],[N° Meses (B)]]</calculatedColumnFormula>
    </tableColumn>
    <tableColumn id="10" xr3:uid="{B453D771-3113-42E0-9466-F158EE981DFF}" name="Costo unitario ($)/HH" totalsRowLabel="TOTALES" dataDxfId="88" totalsRowDxfId="87"/>
    <tableColumn id="11" xr3:uid="{D26BCE34-3DAA-4B0B-923E-99331EB18D86}" name="Aporte Innova Chile_x000a_(Subsidio) ($)" totalsRowFunction="custom" dataDxfId="86" totalsRowDxfId="85" dataCellStyle="Moneda [0]">
      <totalsRowFormula>SUM(E_RRHH_CREA[Aporte Innova Chile
(Subsidio) ($)])</totalsRowFormula>
    </tableColumn>
    <tableColumn id="14" xr3:uid="{110FD853-DD8A-4FE9-B7E9-8818F85FE149}" name="Aporte Beneficiaria (Pecuniario) ($)" totalsRowFunction="custom" dataDxfId="84" totalsRowDxfId="83" dataCellStyle="Moneda [0]">
      <totalsRowFormula>SUM(E_RRHH_CREA[Aporte Beneficiaria (Pecuniario) ($)])</totalsRowFormula>
    </tableColumn>
    <tableColumn id="12" xr3:uid="{60777455-811C-4007-9B93-811BE1256D3D}" name="Aporte Beneficiaria (Valorado) ($)" totalsRowFunction="custom" dataDxfId="82" totalsRowDxfId="81" dataCellStyle="Moneda [0]">
      <totalsRowFormula>SUM(E_RRHH_CREA[Aporte Beneficiaria (Valorado) ($)])</totalsRowFormula>
    </tableColumn>
    <tableColumn id="4" xr3:uid="{8D9CCC8F-3195-4E6D-8D59-ECD9E357A84F}" name="Aporte Asociados (Pecuniario) ($)" totalsRowFunction="custom" dataDxfId="80" totalsRowDxfId="79" dataCellStyle="Moneda [0]">
      <totalsRowFormula>SUM(E_RRHH_CREA[Aporte Asociados (Pecuniario) ($)])</totalsRowFormula>
    </tableColumn>
    <tableColumn id="15" xr3:uid="{3E84D457-86A3-47B2-8C2A-B949AF5C7082}" name="Aporte Asociados (Valorado) ($)" totalsRowFunction="custom" dataDxfId="78" totalsRowDxfId="77" dataCellStyle="Moneda [0]">
      <totalsRowFormula>SUM(E_RRHH_CREA[Aporte Asociados (Valorado) ($)])</totalsRowFormula>
    </tableColumn>
    <tableColumn id="16" xr3:uid="{D142795A-CE6E-4812-A035-81E361807DC7}" name="TOTAL ($)" totalsRowFunction="custom" dataDxfId="76" totalsRowDxfId="75" dataCellStyle="Moneda [0]">
      <calculatedColumnFormula>SUM(E_RRHH_CREA[[#This Row],[Aporte Innova Chile
(Subsidio) ($)]:[Aporte Asociados (Valorado) ($)]])</calculatedColumnFormula>
      <totalsRowFormula>SUM(E_RRHH_CREA[TOTAL ($)])</totalsRow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7602F4D-C70E-46CD-ADAF-516177AA5AFA}" name="Tabla89" displayName="Tabla89" ref="B10:K19" totalsRowCount="1" headerRowDxfId="74" totalsRowDxfId="71" headerRowBorderDxfId="73" tableBorderDxfId="72">
  <autoFilter ref="B10:K18" xr:uid="{57602F4D-C70E-46CD-ADAF-516177AA5AFA}"/>
  <tableColumns count="10">
    <tableColumn id="1" xr3:uid="{06EAA83F-7698-4281-9BC1-A8B90F6C0DBE}" name="Descripción del Bien (Ítem)" dataDxfId="70" totalsRowDxfId="69"/>
    <tableColumn id="2" xr3:uid="{321E8CD9-6C4C-46BA-9233-61C1E2E94854}" name="Justificación TÉCNICA del gasto (¿Para que necesito el gasto?)" dataDxfId="68" totalsRowDxfId="67"/>
    <tableColumn id="3" xr3:uid="{293E9035-2615-4FCC-92FE-6EB44B805E68}" name="Cantidad" dataDxfId="66" totalsRowDxfId="65"/>
    <tableColumn id="4" xr3:uid="{115F24FF-6C91-46FB-B661-2BD43E77B3FF}" name="Costo Unitario_x000a_$" totalsRowLabel="TOTALES" dataDxfId="64" totalsRowDxfId="63" dataCellStyle="Moneda"/>
    <tableColumn id="5" xr3:uid="{53654166-F0E7-4334-8F30-C59F7597A7F7}" name="Aporte Innova Chile_x000a_(Subsidio) ($)" totalsRowFunction="custom" dataDxfId="62" totalsRowDxfId="61" dataCellStyle="Moneda [0]">
      <totalsRowFormula>SUM(Tabla89[Aporte Innova Chile
(Subsidio) ($)])</totalsRowFormula>
    </tableColumn>
    <tableColumn id="9" xr3:uid="{F025B851-18B2-4B49-9ACA-FCEF5ADD501C}" name="Aporte Beneficiaria (Pecuniario) ($)" totalsRowFunction="custom" dataDxfId="60" totalsRowDxfId="59" dataCellStyle="Moneda [0]">
      <totalsRowFormula>SUM(Tabla89[Aporte Beneficiaria (Pecuniario) ($)])</totalsRowFormula>
    </tableColumn>
    <tableColumn id="7" xr3:uid="{A299203D-BD3B-4F7A-B8AC-0228DA07F5FE}" name="Aporte Beneficiaria (Valorado) ($)" totalsRowFunction="custom" dataDxfId="58" totalsRowDxfId="57" dataCellStyle="Moneda [0]">
      <totalsRowFormula>SUM(Tabla89[Aporte Beneficiaria (Valorado) ($)])</totalsRowFormula>
    </tableColumn>
    <tableColumn id="10" xr3:uid="{CAA58C0B-C97D-452D-BD91-CBCF4C9AAB67}" name="Aporte Asociados (Pecuniario) ($)" totalsRowFunction="custom" dataDxfId="56" totalsRowDxfId="55" dataCellStyle="Moneda [0]">
      <totalsRowFormula>SUM(Tabla89[Aporte Asociados (Pecuniario) ($)])</totalsRowFormula>
    </tableColumn>
    <tableColumn id="6" xr3:uid="{0EA28F5C-6213-4967-9213-6E70CEA0A937}" name="Aporte Asociados (Valorado) ($)" totalsRowFunction="custom" dataDxfId="54" totalsRowDxfId="53" dataCellStyle="Moneda [0]">
      <totalsRowFormula>SUM(Tabla89[Aporte Asociados (Valorado) ($)])</totalsRowFormula>
    </tableColumn>
    <tableColumn id="8" xr3:uid="{A5A9B784-EE12-40C8-B061-452DD93A61E3}" name="TOTAL ($) " totalsRowFunction="custom" dataDxfId="52" totalsRowDxfId="51">
      <calculatedColumnFormula>SUM(Tabla89[[#This Row],[Aporte Innova Chile
(Subsidio) ($)]:[Aporte Asociados (Valorado) ($)]])</calculatedColumnFormula>
      <totalsRowFormula>SUM(Tabla89[TOTAL ($) ])</totalsRow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745E5A-BB7D-4BA3-99CA-1F94A7A243DE}" name="Tabla58" displayName="Tabla58" ref="B9:K17" totalsRowCount="1" headerRowDxfId="50" dataDxfId="48" totalsRowDxfId="46" headerRowBorderDxfId="49" tableBorderDxfId="47" totalsRowBorderDxfId="45">
  <autoFilter ref="B9:K16" xr:uid="{14745E5A-BB7D-4BA3-99CA-1F94A7A243DE}"/>
  <tableColumns count="10">
    <tableColumn id="1" xr3:uid="{100DED51-E943-4E95-98E3-85A5EFB01929}" name="Ítem" dataDxfId="44" totalsRowDxfId="43"/>
    <tableColumn id="2" xr3:uid="{488F490B-EB20-4288-BEA7-23EBFC8A5F14}" name="Justificación TÉCNICA del gasto (¿Para que necesito el gasto?)" dataDxfId="42" totalsRowDxfId="41"/>
    <tableColumn id="6" xr3:uid="{C8CF21B3-8123-44E3-9603-BAC41D86799A}" name="Cantidad" dataDxfId="40" totalsRowDxfId="39"/>
    <tableColumn id="3" xr3:uid="{8F16FAB0-8FBA-4DB6-AAE2-1AFC0865BA57}" name="Costo Unitario_x000a_$ " totalsRowLabel="TOTALES" dataDxfId="38" totalsRowDxfId="37" dataCellStyle="Moneda [0]"/>
    <tableColumn id="4" xr3:uid="{F6FD91D8-D3C8-4A82-BA92-3A8AE3D7C66A}" name="Aporte Innova Chile_x000a_(Subsidio) ($)" totalsRowFunction="custom" dataDxfId="36" totalsRowDxfId="35" dataCellStyle="Moneda [0]">
      <totalsRowFormula>SUM(Tabla58[Aporte Innova Chile
(Subsidio) ($)])</totalsRowFormula>
    </tableColumn>
    <tableColumn id="7" xr3:uid="{D3EFED9C-FB46-443B-921D-0D173A2F6124}" name="Aporte Beneficiaria (Pecuniario) ($)" totalsRowFunction="custom" dataDxfId="34" totalsRowDxfId="33" dataCellStyle="Moneda [0]">
      <totalsRowFormula>SUM(Tabla58[Aporte Beneficiaria (Pecuniario) ($)])</totalsRowFormula>
    </tableColumn>
    <tableColumn id="9" xr3:uid="{73216423-113E-421D-A781-813E95A7B57D}" name="Aporte Beneficiaria (Valorado) ($)" totalsRowFunction="custom" dataDxfId="32" totalsRowDxfId="31" dataCellStyle="Moneda [0]">
      <totalsRowFormula>SUM(Tabla58[Aporte Beneficiaria (Valorado) ($)])</totalsRowFormula>
    </tableColumn>
    <tableColumn id="10" xr3:uid="{3A4121E0-8BB9-4D87-A0BB-2C667EC569B1}" name="Aporte Asociados (Pecuniario) ($)" totalsRowFunction="custom" dataDxfId="30" totalsRowDxfId="29" dataCellStyle="Moneda [0]">
      <totalsRowFormula>SUM(Tabla58[Aporte Asociados (Pecuniario) ($)])</totalsRowFormula>
    </tableColumn>
    <tableColumn id="5" xr3:uid="{03EF202E-2092-402A-BB31-6D642C7B5BBF}" name="Aporte Asociados (Valorado) ($)" totalsRowFunction="custom" dataDxfId="28" totalsRowDxfId="27" dataCellStyle="Moneda [0]">
      <totalsRowFormula>SUM(Tabla58[Aporte Asociados (Valorado) ($)])</totalsRowFormula>
    </tableColumn>
    <tableColumn id="8" xr3:uid="{407AFDD7-F523-4C93-B600-C091287A41F7}" name="TOTAL ($)" totalsRowFunction="custom" dataDxfId="26" totalsRowDxfId="25" dataCellStyle="Moneda [0]">
      <calculatedColumnFormula>SUM(Tabla58[[#This Row],[Aporte Innova Chile
(Subsidio) ($)]:[Aporte Asociados (Valorado) ($)]])</calculatedColumnFormula>
      <totalsRowFormula>SUM(Tabla58[TOTAL ($)])</totalsRow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71CD525-9D05-4C21-8050-7B900DE82056}" name="Tabla10" displayName="Tabla10" ref="B11:L23" totalsRowShown="0" headerRowDxfId="24" headerRowBorderDxfId="23" tableBorderDxfId="22" totalsRowBorderDxfId="21">
  <autoFilter ref="B11:L23" xr:uid="{871CD525-9D05-4C21-8050-7B900DE82056}"/>
  <tableColumns count="11">
    <tableColumn id="1" xr3:uid="{766DBDBC-F02F-44D8-8D61-411C9193D1A8}" name="N°" dataDxfId="20"/>
    <tableColumn id="2" xr3:uid="{3090058A-621C-4843-9E6C-AE744AC5ECA7}" name="Nombre de la Actividad._x000a_Liste las acciones de su proyecto en orden cronologico" dataDxfId="19"/>
    <tableColumn id="3" xr3:uid="{E5054009-4665-45C9-A179-7EA4918B8980}" name="Descripción Completa de la Actividad" dataDxfId="18"/>
    <tableColumn id="5" xr3:uid="{0D7890CF-D6CC-4BCE-A6DE-81934D8EA36B}" name="Justificación técnica de la actividad _x000a_(¿Por qué es necesaria en el proyecto y como espera abordarla (metodología)?)" dataDxfId="17"/>
    <tableColumn id="6" xr3:uid="{A42E2542-CB10-4613-BC3B-C69AF74CFD2E}" name="¿Quién Realiza esta actividad? " dataDxfId="16"/>
    <tableColumn id="7" xr3:uid="{CA2F5BAA-D11C-411D-9025-31BA5A1599D7}" name="Indique nombre de recursos humanos involucrados" dataDxfId="15">
      <calculatedColumnFormula>IFERROR(#REF!/Tabla10[[#This Row],[Presupuesto Total por actividad ($)]],0)</calculatedColumnFormula>
    </tableColumn>
    <tableColumn id="8" xr3:uid="{4A3D42A3-5116-4D91-B0BD-7F67DD6AF4F4}" name="N° Objetivo Específico Asociado" dataDxfId="14"/>
    <tableColumn id="9" xr3:uid="{4BA5B2EB-FEE1-4B5A-BEBA-E71A91EF7C96}" name="Mes de Inicio" dataDxfId="13"/>
    <tableColumn id="15" xr3:uid="{3D85F3AD-56CE-4BEC-9C2D-A57395F0DD20}" name="Mes de Término" dataDxfId="12"/>
    <tableColumn id="12" xr3:uid="{EF0CBBFE-1665-4932-96AB-567E8F2C5980}" name="Aporte Innova Chile_x000a_(Subsidio) ($)" dataDxfId="11"/>
    <tableColumn id="4" xr3:uid="{60AA7D30-4BC8-4DB1-A10E-104CECD06A61}" name="Presupuesto Total por actividad ($)" dataDxfId="1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0E23D-C691-45AB-B295-8DCB11407CDA}">
  <sheetPr codeName="Hoja10"/>
  <dimension ref="A1:F45"/>
  <sheetViews>
    <sheetView topLeftCell="A2" workbookViewId="0">
      <selection activeCell="B24" sqref="B24"/>
    </sheetView>
  </sheetViews>
  <sheetFormatPr baseColWidth="10" defaultColWidth="11.42578125" defaultRowHeight="15" x14ac:dyDescent="0.25"/>
  <cols>
    <col min="2" max="2" width="47.85546875" bestFit="1" customWidth="1"/>
  </cols>
  <sheetData>
    <row r="1" spans="1:6" x14ac:dyDescent="0.25">
      <c r="A1">
        <v>1</v>
      </c>
      <c r="B1" t="s">
        <v>0</v>
      </c>
      <c r="C1" t="s">
        <v>1</v>
      </c>
    </row>
    <row r="2" spans="1:6" x14ac:dyDescent="0.25">
      <c r="A2">
        <v>2</v>
      </c>
      <c r="B2" t="s">
        <v>2</v>
      </c>
      <c r="C2" t="s">
        <v>3</v>
      </c>
    </row>
    <row r="3" spans="1:6" x14ac:dyDescent="0.25">
      <c r="A3">
        <v>3</v>
      </c>
      <c r="B3" t="s">
        <v>4</v>
      </c>
      <c r="C3" t="s">
        <v>5</v>
      </c>
      <c r="F3" t="s">
        <v>6</v>
      </c>
    </row>
    <row r="4" spans="1:6" x14ac:dyDescent="0.25">
      <c r="A4">
        <v>4</v>
      </c>
      <c r="B4" t="s">
        <v>7</v>
      </c>
      <c r="C4" t="s">
        <v>8</v>
      </c>
      <c r="F4" t="s">
        <v>9</v>
      </c>
    </row>
    <row r="5" spans="1:6" x14ac:dyDescent="0.25">
      <c r="A5">
        <v>5</v>
      </c>
      <c r="B5" t="s">
        <v>10</v>
      </c>
      <c r="C5" t="s">
        <v>11</v>
      </c>
    </row>
    <row r="6" spans="1:6" x14ac:dyDescent="0.25">
      <c r="A6">
        <v>6</v>
      </c>
      <c r="B6" t="s">
        <v>12</v>
      </c>
      <c r="C6" t="s">
        <v>13</v>
      </c>
    </row>
    <row r="7" spans="1:6" x14ac:dyDescent="0.25">
      <c r="A7">
        <v>7</v>
      </c>
      <c r="B7" t="s">
        <v>14</v>
      </c>
      <c r="C7" t="s">
        <v>15</v>
      </c>
    </row>
    <row r="8" spans="1:6" x14ac:dyDescent="0.25">
      <c r="A8">
        <v>8</v>
      </c>
      <c r="C8" t="s">
        <v>16</v>
      </c>
    </row>
    <row r="9" spans="1:6" x14ac:dyDescent="0.25">
      <c r="A9">
        <v>9</v>
      </c>
      <c r="C9" t="s">
        <v>17</v>
      </c>
    </row>
    <row r="10" spans="1:6" x14ac:dyDescent="0.25">
      <c r="A10">
        <v>10</v>
      </c>
      <c r="C10" t="s">
        <v>18</v>
      </c>
    </row>
    <row r="11" spans="1:6" x14ac:dyDescent="0.25">
      <c r="A11">
        <v>11</v>
      </c>
      <c r="B11" t="s">
        <v>0</v>
      </c>
      <c r="C11" t="s">
        <v>19</v>
      </c>
    </row>
    <row r="12" spans="1:6" x14ac:dyDescent="0.25">
      <c r="A12">
        <v>12</v>
      </c>
      <c r="B12" t="s">
        <v>4</v>
      </c>
      <c r="C12" t="s">
        <v>20</v>
      </c>
    </row>
    <row r="13" spans="1:6" x14ac:dyDescent="0.25">
      <c r="A13">
        <f>A12+1</f>
        <v>13</v>
      </c>
      <c r="C13" t="s">
        <v>21</v>
      </c>
    </row>
    <row r="14" spans="1:6" x14ac:dyDescent="0.25">
      <c r="A14">
        <f t="shared" ref="A14:A36" si="0">A13+1</f>
        <v>14</v>
      </c>
      <c r="C14" t="s">
        <v>22</v>
      </c>
    </row>
    <row r="15" spans="1:6" x14ac:dyDescent="0.25">
      <c r="A15">
        <f t="shared" si="0"/>
        <v>15</v>
      </c>
      <c r="B15" t="s">
        <v>23</v>
      </c>
      <c r="C15" t="s">
        <v>24</v>
      </c>
    </row>
    <row r="16" spans="1:6" x14ac:dyDescent="0.25">
      <c r="A16">
        <f t="shared" si="0"/>
        <v>16</v>
      </c>
      <c r="B16" t="s">
        <v>25</v>
      </c>
      <c r="C16" t="s">
        <v>26</v>
      </c>
    </row>
    <row r="17" spans="1:3" x14ac:dyDescent="0.25">
      <c r="A17">
        <f t="shared" si="0"/>
        <v>17</v>
      </c>
      <c r="C17" t="s">
        <v>27</v>
      </c>
    </row>
    <row r="18" spans="1:3" x14ac:dyDescent="0.25">
      <c r="A18">
        <f t="shared" si="0"/>
        <v>18</v>
      </c>
      <c r="B18" t="s">
        <v>28</v>
      </c>
      <c r="C18" t="s">
        <v>29</v>
      </c>
    </row>
    <row r="19" spans="1:3" x14ac:dyDescent="0.25">
      <c r="A19">
        <f t="shared" si="0"/>
        <v>19</v>
      </c>
      <c r="B19" t="s">
        <v>30</v>
      </c>
      <c r="C19" t="s">
        <v>31</v>
      </c>
    </row>
    <row r="20" spans="1:3" x14ac:dyDescent="0.25">
      <c r="A20">
        <f t="shared" si="0"/>
        <v>20</v>
      </c>
      <c r="C20" t="s">
        <v>32</v>
      </c>
    </row>
    <row r="21" spans="1:3" x14ac:dyDescent="0.25">
      <c r="A21">
        <f t="shared" si="0"/>
        <v>21</v>
      </c>
      <c r="C21" t="s">
        <v>33</v>
      </c>
    </row>
    <row r="22" spans="1:3" x14ac:dyDescent="0.25">
      <c r="A22">
        <f t="shared" si="0"/>
        <v>22</v>
      </c>
      <c r="C22" t="s">
        <v>34</v>
      </c>
    </row>
    <row r="23" spans="1:3" x14ac:dyDescent="0.25">
      <c r="A23">
        <f t="shared" si="0"/>
        <v>23</v>
      </c>
      <c r="C23" t="s">
        <v>35</v>
      </c>
    </row>
    <row r="24" spans="1:3" x14ac:dyDescent="0.25">
      <c r="A24">
        <f t="shared" si="0"/>
        <v>24</v>
      </c>
      <c r="C24" t="s">
        <v>36</v>
      </c>
    </row>
    <row r="25" spans="1:3" x14ac:dyDescent="0.25">
      <c r="A25">
        <f t="shared" si="0"/>
        <v>25</v>
      </c>
      <c r="C25" t="s">
        <v>37</v>
      </c>
    </row>
    <row r="26" spans="1:3" x14ac:dyDescent="0.25">
      <c r="A26">
        <f t="shared" si="0"/>
        <v>26</v>
      </c>
      <c r="C26" t="s">
        <v>38</v>
      </c>
    </row>
    <row r="27" spans="1:3" x14ac:dyDescent="0.25">
      <c r="A27">
        <f t="shared" si="0"/>
        <v>27</v>
      </c>
      <c r="C27" t="s">
        <v>39</v>
      </c>
    </row>
    <row r="28" spans="1:3" x14ac:dyDescent="0.25">
      <c r="A28">
        <f t="shared" si="0"/>
        <v>28</v>
      </c>
      <c r="C28" t="s">
        <v>40</v>
      </c>
    </row>
    <row r="29" spans="1:3" x14ac:dyDescent="0.25">
      <c r="A29">
        <f t="shared" si="0"/>
        <v>29</v>
      </c>
      <c r="C29" t="s">
        <v>41</v>
      </c>
    </row>
    <row r="30" spans="1:3" x14ac:dyDescent="0.25">
      <c r="A30">
        <f t="shared" si="0"/>
        <v>30</v>
      </c>
      <c r="C30" t="s">
        <v>42</v>
      </c>
    </row>
    <row r="31" spans="1:3" x14ac:dyDescent="0.25">
      <c r="A31">
        <f t="shared" si="0"/>
        <v>31</v>
      </c>
      <c r="C31" t="s">
        <v>43</v>
      </c>
    </row>
    <row r="32" spans="1:3" x14ac:dyDescent="0.25">
      <c r="A32">
        <f t="shared" si="0"/>
        <v>32</v>
      </c>
      <c r="C32" t="s">
        <v>44</v>
      </c>
    </row>
    <row r="33" spans="1:3" x14ac:dyDescent="0.25">
      <c r="A33">
        <f t="shared" si="0"/>
        <v>33</v>
      </c>
      <c r="C33" t="s">
        <v>45</v>
      </c>
    </row>
    <row r="34" spans="1:3" x14ac:dyDescent="0.25">
      <c r="A34">
        <f t="shared" si="0"/>
        <v>34</v>
      </c>
      <c r="C34" t="s">
        <v>46</v>
      </c>
    </row>
    <row r="35" spans="1:3" x14ac:dyDescent="0.25">
      <c r="A35">
        <f t="shared" si="0"/>
        <v>35</v>
      </c>
      <c r="C35" t="s">
        <v>47</v>
      </c>
    </row>
    <row r="36" spans="1:3" x14ac:dyDescent="0.25">
      <c r="A36">
        <f t="shared" si="0"/>
        <v>36</v>
      </c>
      <c r="C36" t="s">
        <v>48</v>
      </c>
    </row>
    <row r="37" spans="1:3" x14ac:dyDescent="0.25">
      <c r="C37" t="s">
        <v>49</v>
      </c>
    </row>
    <row r="38" spans="1:3" x14ac:dyDescent="0.25">
      <c r="C38" t="s">
        <v>50</v>
      </c>
    </row>
    <row r="39" spans="1:3" x14ac:dyDescent="0.25">
      <c r="C39" t="s">
        <v>51</v>
      </c>
    </row>
    <row r="40" spans="1:3" x14ac:dyDescent="0.25">
      <c r="C40" t="s">
        <v>52</v>
      </c>
    </row>
    <row r="41" spans="1:3" x14ac:dyDescent="0.25">
      <c r="C41" t="s">
        <v>53</v>
      </c>
    </row>
    <row r="42" spans="1:3" x14ac:dyDescent="0.25">
      <c r="C42" t="s">
        <v>54</v>
      </c>
    </row>
    <row r="43" spans="1:3" x14ac:dyDescent="0.25">
      <c r="C43" t="s">
        <v>55</v>
      </c>
    </row>
    <row r="44" spans="1:3" x14ac:dyDescent="0.25">
      <c r="C44" t="s">
        <v>56</v>
      </c>
    </row>
    <row r="45" spans="1:3" x14ac:dyDescent="0.25">
      <c r="C45" t="s">
        <v>57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8" tint="0.39997558519241921"/>
  </sheetPr>
  <dimension ref="B1:U23"/>
  <sheetViews>
    <sheetView showGridLines="0" zoomScale="80" zoomScaleNormal="80" workbookViewId="0">
      <selection activeCell="K31" sqref="K31"/>
    </sheetView>
  </sheetViews>
  <sheetFormatPr baseColWidth="10" defaultColWidth="11.5703125" defaultRowHeight="15" x14ac:dyDescent="0.25"/>
  <cols>
    <col min="1" max="1" width="3.7109375" style="4" customWidth="1"/>
    <col min="2" max="2" width="4.42578125" style="4" customWidth="1"/>
    <col min="3" max="3" width="36.85546875" style="4" customWidth="1"/>
    <col min="4" max="4" width="31.85546875" style="4" customWidth="1"/>
    <col min="5" max="5" width="53.7109375" style="4" customWidth="1"/>
    <col min="6" max="6" width="27.140625" style="4" customWidth="1"/>
    <col min="7" max="7" width="20.85546875" style="4" customWidth="1"/>
    <col min="8" max="8" width="23.28515625" style="4" customWidth="1"/>
    <col min="9" max="9" width="16" style="4" customWidth="1"/>
    <col min="10" max="10" width="14.42578125" style="4" customWidth="1"/>
    <col min="11" max="11" width="19.28515625" style="4" bestFit="1" customWidth="1"/>
    <col min="12" max="12" width="20.28515625" style="4" customWidth="1"/>
    <col min="13" max="20" width="11.5703125" style="4"/>
    <col min="21" max="21" width="11.42578125" style="5" customWidth="1"/>
    <col min="22" max="16384" width="11.5703125" style="4"/>
  </cols>
  <sheetData>
    <row r="1" spans="2:21" ht="15" customHeight="1" thickBot="1" x14ac:dyDescent="0.3">
      <c r="F1" s="17" t="s">
        <v>180</v>
      </c>
    </row>
    <row r="2" spans="2:21" ht="19.5" thickBot="1" x14ac:dyDescent="0.35">
      <c r="B2" s="238" t="s">
        <v>181</v>
      </c>
      <c r="C2" s="239"/>
      <c r="D2" s="239"/>
      <c r="E2" s="239"/>
      <c r="F2" s="239" t="s">
        <v>2</v>
      </c>
      <c r="G2" s="239"/>
      <c r="H2" s="240"/>
    </row>
    <row r="3" spans="2:21" x14ac:dyDescent="0.25">
      <c r="B3" s="356"/>
      <c r="C3" s="356"/>
      <c r="D3" s="356"/>
      <c r="E3" s="356"/>
      <c r="F3" s="356"/>
      <c r="G3" s="356"/>
      <c r="H3" s="356"/>
      <c r="I3" s="25"/>
    </row>
    <row r="4" spans="2:21" ht="19.5" customHeight="1" thickBot="1" x14ac:dyDescent="0.35">
      <c r="C4" s="6"/>
      <c r="F4" s="17" t="s">
        <v>2</v>
      </c>
    </row>
    <row r="5" spans="2:21" s="10" customFormat="1" ht="18.75" customHeight="1" x14ac:dyDescent="0.3">
      <c r="B5" s="357" t="s">
        <v>182</v>
      </c>
      <c r="C5" s="358"/>
      <c r="D5" s="358"/>
      <c r="E5" s="358"/>
      <c r="F5" s="358"/>
      <c r="G5" s="358"/>
      <c r="H5" s="359"/>
      <c r="J5" s="4"/>
      <c r="K5" s="4"/>
      <c r="U5" s="11"/>
    </row>
    <row r="6" spans="2:21" s="10" customFormat="1" ht="15" customHeight="1" x14ac:dyDescent="0.2">
      <c r="B6" s="361" t="s">
        <v>183</v>
      </c>
      <c r="C6" s="361"/>
      <c r="D6" s="361"/>
      <c r="E6" s="361"/>
      <c r="F6" s="361"/>
      <c r="G6" s="361"/>
      <c r="H6" s="361"/>
      <c r="U6" s="11"/>
    </row>
    <row r="7" spans="2:21" s="10" customFormat="1" ht="18" customHeight="1" x14ac:dyDescent="0.2">
      <c r="B7" s="361" t="s">
        <v>184</v>
      </c>
      <c r="C7" s="361"/>
      <c r="D7" s="361"/>
      <c r="E7" s="361"/>
      <c r="F7" s="361"/>
      <c r="G7" s="361"/>
      <c r="H7" s="361"/>
      <c r="U7" s="11"/>
    </row>
    <row r="8" spans="2:21" s="10" customFormat="1" ht="37.5" customHeight="1" x14ac:dyDescent="0.2">
      <c r="B8" s="360" t="s">
        <v>185</v>
      </c>
      <c r="C8" s="360"/>
      <c r="D8" s="360"/>
      <c r="E8" s="360"/>
      <c r="F8" s="360"/>
      <c r="G8" s="360"/>
      <c r="H8" s="360"/>
      <c r="U8" s="11"/>
    </row>
    <row r="9" spans="2:21" s="10" customFormat="1" ht="12.75" x14ac:dyDescent="0.2">
      <c r="B9" s="62"/>
      <c r="C9" s="63"/>
      <c r="D9" s="63"/>
      <c r="E9" s="63"/>
      <c r="F9" s="63"/>
      <c r="G9" s="63"/>
      <c r="H9" s="63"/>
      <c r="U9" s="11"/>
    </row>
    <row r="10" spans="2:21" s="10" customFormat="1" ht="13.5" thickBot="1" x14ac:dyDescent="0.25">
      <c r="B10" s="62"/>
      <c r="C10" s="63"/>
      <c r="D10" s="63"/>
      <c r="E10" s="63"/>
      <c r="F10" s="63"/>
      <c r="G10" s="63"/>
      <c r="H10" s="63"/>
      <c r="U10" s="11"/>
    </row>
    <row r="11" spans="2:21" ht="45.75" thickBot="1" x14ac:dyDescent="0.3">
      <c r="B11" s="107" t="s">
        <v>60</v>
      </c>
      <c r="C11" s="179" t="s">
        <v>186</v>
      </c>
      <c r="D11" s="179" t="s">
        <v>187</v>
      </c>
      <c r="E11" s="109" t="s">
        <v>188</v>
      </c>
      <c r="F11" s="109" t="s">
        <v>189</v>
      </c>
      <c r="G11" s="109" t="s">
        <v>190</v>
      </c>
      <c r="H11" s="179" t="s">
        <v>191</v>
      </c>
      <c r="I11" s="109" t="s">
        <v>192</v>
      </c>
      <c r="J11" s="109" t="s">
        <v>193</v>
      </c>
      <c r="K11" s="109" t="s">
        <v>137</v>
      </c>
      <c r="L11" s="228" t="s">
        <v>194</v>
      </c>
      <c r="R11" s="7" t="s">
        <v>195</v>
      </c>
      <c r="S11" s="8" t="s">
        <v>196</v>
      </c>
      <c r="U11" s="4"/>
    </row>
    <row r="12" spans="2:21" x14ac:dyDescent="0.25">
      <c r="B12" s="182">
        <v>1</v>
      </c>
      <c r="C12" s="183"/>
      <c r="D12" s="183"/>
      <c r="E12" s="183"/>
      <c r="F12" s="183"/>
      <c r="G12" s="183"/>
      <c r="H12" s="183"/>
      <c r="I12" s="183"/>
      <c r="J12" s="183"/>
      <c r="K12" s="188">
        <v>0</v>
      </c>
      <c r="L12" s="188">
        <v>0</v>
      </c>
      <c r="R12" s="7"/>
      <c r="S12" s="8"/>
      <c r="U12" s="4"/>
    </row>
    <row r="13" spans="2:21" x14ac:dyDescent="0.25">
      <c r="B13" s="86">
        <f>B12+1</f>
        <v>2</v>
      </c>
      <c r="C13" s="39"/>
      <c r="D13" s="39"/>
      <c r="E13" s="39"/>
      <c r="F13" s="39"/>
      <c r="G13" s="183"/>
      <c r="H13" s="39"/>
      <c r="I13" s="39"/>
      <c r="J13" s="39"/>
      <c r="K13" s="186">
        <v>0</v>
      </c>
      <c r="L13" s="188">
        <v>0</v>
      </c>
      <c r="R13" s="7"/>
      <c r="S13" s="8"/>
      <c r="U13" s="4"/>
    </row>
    <row r="14" spans="2:21" x14ac:dyDescent="0.25">
      <c r="B14" s="86">
        <f t="shared" ref="B14:B20" si="0">B13+1</f>
        <v>3</v>
      </c>
      <c r="C14" s="39"/>
      <c r="D14" s="39"/>
      <c r="E14" s="39"/>
      <c r="F14" s="39"/>
      <c r="G14" s="183"/>
      <c r="H14" s="39"/>
      <c r="I14" s="39"/>
      <c r="J14" s="39"/>
      <c r="K14" s="186">
        <v>0</v>
      </c>
      <c r="L14" s="188">
        <v>0</v>
      </c>
      <c r="R14" s="7"/>
      <c r="S14" s="8"/>
      <c r="U14" s="4"/>
    </row>
    <row r="15" spans="2:21" x14ac:dyDescent="0.25">
      <c r="B15" s="86">
        <f t="shared" si="0"/>
        <v>4</v>
      </c>
      <c r="C15" s="39"/>
      <c r="D15" s="39"/>
      <c r="E15" s="39"/>
      <c r="F15" s="39"/>
      <c r="G15" s="183"/>
      <c r="H15" s="39"/>
      <c r="I15" s="39"/>
      <c r="J15" s="39"/>
      <c r="K15" s="186">
        <v>0</v>
      </c>
      <c r="L15" s="188">
        <v>0</v>
      </c>
      <c r="R15" s="7"/>
      <c r="S15" s="8"/>
      <c r="U15" s="4"/>
    </row>
    <row r="16" spans="2:21" x14ac:dyDescent="0.25">
      <c r="B16" s="86">
        <f t="shared" si="0"/>
        <v>5</v>
      </c>
      <c r="C16" s="39"/>
      <c r="D16" s="39"/>
      <c r="E16" s="39"/>
      <c r="F16" s="39"/>
      <c r="G16" s="183"/>
      <c r="H16" s="39"/>
      <c r="I16" s="39"/>
      <c r="J16" s="39"/>
      <c r="K16" s="186">
        <v>0</v>
      </c>
      <c r="L16" s="188">
        <v>0</v>
      </c>
      <c r="R16" s="7"/>
      <c r="S16" s="8"/>
      <c r="U16" s="4"/>
    </row>
    <row r="17" spans="2:21" x14ac:dyDescent="0.25">
      <c r="B17" s="86">
        <f t="shared" si="0"/>
        <v>6</v>
      </c>
      <c r="C17" s="39"/>
      <c r="D17" s="39"/>
      <c r="E17" s="39"/>
      <c r="F17" s="39"/>
      <c r="G17" s="183"/>
      <c r="H17" s="39"/>
      <c r="I17" s="39"/>
      <c r="J17" s="39"/>
      <c r="K17" s="186">
        <v>0</v>
      </c>
      <c r="L17" s="188">
        <v>0</v>
      </c>
      <c r="R17" s="7"/>
      <c r="S17" s="8"/>
      <c r="U17" s="4"/>
    </row>
    <row r="18" spans="2:21" x14ac:dyDescent="0.25">
      <c r="B18" s="86">
        <f t="shared" si="0"/>
        <v>7</v>
      </c>
      <c r="C18" s="39"/>
      <c r="D18" s="39"/>
      <c r="E18" s="39"/>
      <c r="F18" s="39"/>
      <c r="G18" s="183"/>
      <c r="H18" s="39"/>
      <c r="I18" s="39"/>
      <c r="J18" s="39"/>
      <c r="K18" s="186">
        <v>0</v>
      </c>
      <c r="L18" s="188">
        <v>0</v>
      </c>
      <c r="R18" s="7"/>
      <c r="S18" s="8"/>
      <c r="U18" s="4"/>
    </row>
    <row r="19" spans="2:21" x14ac:dyDescent="0.25">
      <c r="B19" s="86">
        <f t="shared" si="0"/>
        <v>8</v>
      </c>
      <c r="C19" s="39"/>
      <c r="D19" s="39"/>
      <c r="E19" s="39"/>
      <c r="F19" s="39"/>
      <c r="G19" s="183"/>
      <c r="H19" s="39"/>
      <c r="I19" s="39"/>
      <c r="J19" s="39"/>
      <c r="K19" s="186">
        <v>0</v>
      </c>
      <c r="L19" s="188">
        <v>0</v>
      </c>
      <c r="R19" s="7"/>
      <c r="S19" s="8"/>
      <c r="U19" s="4"/>
    </row>
    <row r="20" spans="2:21" x14ac:dyDescent="0.25">
      <c r="B20" s="86">
        <f t="shared" si="0"/>
        <v>9</v>
      </c>
      <c r="C20" s="39"/>
      <c r="D20" s="39"/>
      <c r="E20" s="39"/>
      <c r="F20" s="39"/>
      <c r="G20" s="183"/>
      <c r="H20" s="39"/>
      <c r="I20" s="39"/>
      <c r="J20" s="39"/>
      <c r="K20" s="186">
        <v>0</v>
      </c>
      <c r="L20" s="188">
        <v>0</v>
      </c>
      <c r="R20" s="7"/>
      <c r="S20" s="8"/>
      <c r="U20" s="4"/>
    </row>
    <row r="21" spans="2:21" ht="15.75" thickBot="1" x14ac:dyDescent="0.3">
      <c r="B21" s="86">
        <v>10</v>
      </c>
      <c r="C21" s="39"/>
      <c r="D21" s="39"/>
      <c r="E21" s="39"/>
      <c r="F21" s="39"/>
      <c r="G21" s="183"/>
      <c r="H21" s="39"/>
      <c r="I21" s="39"/>
      <c r="J21" s="225"/>
      <c r="K21" s="186">
        <v>0</v>
      </c>
      <c r="L21" s="188">
        <v>0</v>
      </c>
      <c r="R21" s="7"/>
      <c r="S21" s="8"/>
      <c r="U21" s="4"/>
    </row>
    <row r="22" spans="2:21" ht="15.75" thickBot="1" x14ac:dyDescent="0.3">
      <c r="B22" s="86" t="s">
        <v>197</v>
      </c>
      <c r="C22" s="39"/>
      <c r="D22" s="39"/>
      <c r="E22" s="64"/>
      <c r="F22" s="64"/>
      <c r="G22" s="183"/>
      <c r="H22" s="64"/>
      <c r="I22" s="64"/>
      <c r="J22" s="64"/>
      <c r="K22" s="187">
        <v>0</v>
      </c>
      <c r="L22" s="188">
        <v>0</v>
      </c>
      <c r="R22" s="7"/>
      <c r="S22" s="8"/>
      <c r="U22" s="4"/>
    </row>
    <row r="23" spans="2:21" ht="15.75" thickBot="1" x14ac:dyDescent="0.3">
      <c r="B23" s="90"/>
      <c r="C23" s="91"/>
      <c r="D23" s="91"/>
      <c r="E23" s="91"/>
      <c r="F23" s="92"/>
      <c r="G23" s="93"/>
      <c r="H23" s="87" t="s">
        <v>198</v>
      </c>
      <c r="I23" s="88">
        <f>IF(MAX(J12:J22)=0,0,IF(OR(MAX(J12:J22)=MIN(I12:I22)),1,MAX(J12:J22)-(MIN(I12:I22))+1))</f>
        <v>0</v>
      </c>
      <c r="J23" s="89" t="s">
        <v>199</v>
      </c>
      <c r="K23" s="184">
        <f>SUM(K12:K22)</f>
        <v>0</v>
      </c>
      <c r="L23" s="185">
        <f>SUM(L12:L22)</f>
        <v>0</v>
      </c>
      <c r="S23" s="5"/>
      <c r="U23" s="4"/>
    </row>
  </sheetData>
  <sheetProtection formatCells="0" formatColumns="0" formatRows="0" insertRows="0" deleteRows="0" sort="0"/>
  <mergeCells count="6">
    <mergeCell ref="B2:H2"/>
    <mergeCell ref="B3:H3"/>
    <mergeCell ref="B5:H5"/>
    <mergeCell ref="B8:H8"/>
    <mergeCell ref="B6:H6"/>
    <mergeCell ref="B7:H7"/>
  </mergeCells>
  <dataValidations count="1">
    <dataValidation type="whole" allowBlank="1" showInputMessage="1" showErrorMessage="1" errorTitle="Error" error="Debe ingresar un número entero positivo." sqref="K12:L22" xr:uid="{9AB51198-B1A4-40C6-AB37-F2F0C913DE1D}">
      <formula1>0</formula1>
      <formula2>9.99999999999999E+89</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escoger una opción de la lista desplegable (&quot;Beneficiaria&quot;/&quot;Subcontrato&quot;/&quot;Asociado&quot;/&quot;Entidad Colaboradora&quot;)" xr:uid="{0F592F75-A9C1-4A0F-90BE-31E33E9C2664}">
          <x14:formula1>
            <xm:f>Hoja1!$B$1:$B$4</xm:f>
          </x14:formula1>
          <xm:sqref>F12:F22</xm:sqref>
        </x14:dataValidation>
        <x14:dataValidation type="list" allowBlank="1" showInputMessage="1" showErrorMessage="1" errorTitle="Error" error="Debe ingresar un valor númerico entre 1 a 16 meses" xr:uid="{F5D52F82-1518-4927-B4AD-14D23BAA4E37}">
          <x14:formula1>
            <xm:f>Hoja1!$A$1:$A$36</xm:f>
          </x14:formula1>
          <xm:sqref>I12:J22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4D2B0-87D0-45F7-98CF-34CF3B57936D}">
  <sheetPr codeName="Hoja11">
    <tabColor theme="9" tint="0.39997558519241921"/>
  </sheetPr>
  <dimension ref="B1:G19"/>
  <sheetViews>
    <sheetView workbookViewId="0">
      <selection activeCell="I18" sqref="I18"/>
    </sheetView>
  </sheetViews>
  <sheetFormatPr baseColWidth="10" defaultColWidth="11.42578125" defaultRowHeight="15" x14ac:dyDescent="0.25"/>
  <cols>
    <col min="1" max="1" width="3.42578125" customWidth="1"/>
    <col min="2" max="2" width="3" bestFit="1" customWidth="1"/>
    <col min="3" max="5" width="30.7109375" customWidth="1"/>
    <col min="6" max="6" width="17.140625" customWidth="1"/>
  </cols>
  <sheetData>
    <row r="1" spans="2:7" ht="15.75" thickBot="1" x14ac:dyDescent="0.3"/>
    <row r="2" spans="2:7" ht="19.5" thickBot="1" x14ac:dyDescent="0.35">
      <c r="B2" s="315" t="s">
        <v>118</v>
      </c>
      <c r="C2" s="316"/>
      <c r="D2" s="316"/>
      <c r="E2" s="316"/>
      <c r="F2" s="316"/>
      <c r="G2" s="317"/>
    </row>
    <row r="3" spans="2:7" ht="25.5" customHeight="1" x14ac:dyDescent="0.25">
      <c r="B3" s="362" t="s">
        <v>200</v>
      </c>
      <c r="C3" s="363"/>
      <c r="D3" s="363"/>
      <c r="E3" s="363"/>
      <c r="F3" s="363"/>
      <c r="G3" s="364"/>
    </row>
    <row r="4" spans="2:7" ht="15.75" customHeight="1" thickBot="1" x14ac:dyDescent="0.3">
      <c r="B4" s="365" t="s">
        <v>201</v>
      </c>
      <c r="C4" s="366"/>
      <c r="D4" s="366"/>
      <c r="E4" s="366"/>
      <c r="F4" s="366"/>
      <c r="G4" s="367"/>
    </row>
    <row r="5" spans="2:7" ht="15.75" thickBot="1" x14ac:dyDescent="0.3">
      <c r="B5" s="10"/>
      <c r="C5" s="4"/>
      <c r="D5" s="4"/>
      <c r="E5" s="4"/>
      <c r="F5" s="4"/>
    </row>
    <row r="6" spans="2:7" ht="15.75" thickBot="1" x14ac:dyDescent="0.3">
      <c r="B6" s="368" t="s">
        <v>202</v>
      </c>
      <c r="C6" s="369"/>
      <c r="D6" s="369"/>
      <c r="E6" s="369"/>
      <c r="F6" s="369"/>
      <c r="G6" s="370"/>
    </row>
    <row r="7" spans="2:7" ht="39" thickBot="1" x14ac:dyDescent="0.3">
      <c r="B7" s="168" t="s">
        <v>60</v>
      </c>
      <c r="C7" s="169" t="s">
        <v>203</v>
      </c>
      <c r="D7" s="169" t="s">
        <v>204</v>
      </c>
      <c r="E7" s="169" t="s">
        <v>205</v>
      </c>
      <c r="F7" s="169" t="s">
        <v>206</v>
      </c>
      <c r="G7" s="170" t="s">
        <v>207</v>
      </c>
    </row>
    <row r="8" spans="2:7" x14ac:dyDescent="0.25">
      <c r="B8" s="29">
        <v>1</v>
      </c>
      <c r="C8" s="40"/>
      <c r="D8" s="40"/>
      <c r="E8" s="41"/>
      <c r="F8" s="40"/>
      <c r="G8" s="171"/>
    </row>
    <row r="9" spans="2:7" x14ac:dyDescent="0.25">
      <c r="B9" s="29">
        <v>2</v>
      </c>
      <c r="C9" s="40"/>
      <c r="D9" s="40"/>
      <c r="E9" s="41"/>
      <c r="F9" s="40"/>
      <c r="G9" s="172"/>
    </row>
    <row r="10" spans="2:7" x14ac:dyDescent="0.25">
      <c r="B10" s="29">
        <v>3</v>
      </c>
      <c r="C10" s="40"/>
      <c r="D10" s="40"/>
      <c r="E10" s="41"/>
      <c r="F10" s="40"/>
      <c r="G10" s="172"/>
    </row>
    <row r="11" spans="2:7" x14ac:dyDescent="0.25">
      <c r="B11" s="29">
        <v>4</v>
      </c>
      <c r="C11" s="40"/>
      <c r="D11" s="40"/>
      <c r="E11" s="41"/>
      <c r="F11" s="40"/>
      <c r="G11" s="172"/>
    </row>
    <row r="12" spans="2:7" x14ac:dyDescent="0.25">
      <c r="B12" s="29"/>
      <c r="C12" s="40"/>
      <c r="D12" s="40"/>
      <c r="E12" s="41"/>
      <c r="F12" s="40"/>
      <c r="G12" s="172"/>
    </row>
    <row r="13" spans="2:7" x14ac:dyDescent="0.25">
      <c r="B13" s="29"/>
      <c r="C13" s="40"/>
      <c r="D13" s="40"/>
      <c r="E13" s="41"/>
      <c r="F13" s="40"/>
      <c r="G13" s="172"/>
    </row>
    <row r="14" spans="2:7" ht="33.75" x14ac:dyDescent="0.25">
      <c r="B14" s="173"/>
      <c r="C14" s="237" t="s">
        <v>208</v>
      </c>
      <c r="D14" s="174"/>
      <c r="E14" s="175"/>
      <c r="F14" s="174"/>
      <c r="G14" s="178"/>
    </row>
    <row r="15" spans="2:7" x14ac:dyDescent="0.25">
      <c r="B15" s="29"/>
      <c r="C15" s="40"/>
      <c r="D15" s="40"/>
      <c r="E15" s="41"/>
      <c r="F15" s="40"/>
      <c r="G15" s="172"/>
    </row>
    <row r="16" spans="2:7" x14ac:dyDescent="0.25">
      <c r="B16" s="29"/>
      <c r="C16" s="40"/>
      <c r="D16" s="40"/>
      <c r="E16" s="41"/>
      <c r="F16" s="40"/>
      <c r="G16" s="172"/>
    </row>
    <row r="17" spans="2:7" x14ac:dyDescent="0.25">
      <c r="B17" s="29"/>
      <c r="C17" s="40"/>
      <c r="D17" s="40"/>
      <c r="E17" s="41"/>
      <c r="F17" s="40"/>
      <c r="G17" s="172"/>
    </row>
    <row r="18" spans="2:7" x14ac:dyDescent="0.25">
      <c r="B18" s="29"/>
      <c r="C18" s="40"/>
      <c r="D18" s="40"/>
      <c r="E18" s="41"/>
      <c r="F18" s="40"/>
      <c r="G18" s="172"/>
    </row>
    <row r="19" spans="2:7" ht="15.75" thickBot="1" x14ac:dyDescent="0.3">
      <c r="B19" s="176"/>
      <c r="C19" s="42"/>
      <c r="D19" s="42"/>
      <c r="E19" s="43"/>
      <c r="F19" s="42"/>
      <c r="G19" s="177"/>
    </row>
  </sheetData>
  <mergeCells count="4">
    <mergeCell ref="B2:G2"/>
    <mergeCell ref="B3:G3"/>
    <mergeCell ref="B4:G4"/>
    <mergeCell ref="B6: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A01F-D59F-4F74-AB02-628AE236CBA5}">
  <sheetPr codeName="Hoja1">
    <tabColor theme="2" tint="-0.249977111117893"/>
  </sheetPr>
  <dimension ref="A1:Z1000"/>
  <sheetViews>
    <sheetView topLeftCell="A24" zoomScaleNormal="100" workbookViewId="0">
      <selection activeCell="K12" sqref="K12"/>
    </sheetView>
  </sheetViews>
  <sheetFormatPr baseColWidth="10" defaultColWidth="13.7109375" defaultRowHeight="15" customHeight="1" x14ac:dyDescent="0.2"/>
  <cols>
    <col min="1" max="1" width="3.5703125" style="22" customWidth="1"/>
    <col min="2" max="2" width="65.28515625" style="22" customWidth="1"/>
    <col min="3" max="26" width="10.85546875" style="22" customWidth="1"/>
    <col min="27" max="16384" width="13.7109375" style="22"/>
  </cols>
  <sheetData>
    <row r="1" spans="1:26" ht="15.75" thickBo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row>
    <row r="2" spans="1:26" ht="19.5" thickBot="1" x14ac:dyDescent="0.35">
      <c r="A2" s="21"/>
      <c r="B2" s="238" t="s">
        <v>58</v>
      </c>
      <c r="C2" s="239"/>
      <c r="D2" s="239"/>
      <c r="E2" s="239"/>
      <c r="F2" s="239"/>
      <c r="G2" s="239"/>
      <c r="H2" s="240"/>
      <c r="I2" s="21"/>
      <c r="J2" s="21"/>
      <c r="K2" s="21"/>
      <c r="L2" s="21"/>
      <c r="M2" s="21"/>
      <c r="N2" s="21"/>
      <c r="O2" s="21"/>
      <c r="P2" s="21"/>
      <c r="Q2" s="21"/>
      <c r="R2" s="21"/>
      <c r="S2" s="21"/>
      <c r="T2" s="21"/>
      <c r="U2" s="21"/>
      <c r="V2" s="21"/>
      <c r="W2" s="21"/>
      <c r="X2" s="21"/>
      <c r="Y2" s="21"/>
      <c r="Z2" s="21"/>
    </row>
    <row r="3" spans="1:26" ht="15" customHeigh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1"/>
      <c r="B4" s="21"/>
      <c r="C4" s="21"/>
      <c r="D4" s="21"/>
      <c r="E4" s="21"/>
      <c r="F4" s="21"/>
      <c r="G4" s="21"/>
      <c r="H4" s="23"/>
      <c r="I4" s="21"/>
      <c r="J4" s="21"/>
      <c r="K4" s="21"/>
      <c r="L4" s="21"/>
      <c r="M4" s="21"/>
      <c r="N4" s="21"/>
      <c r="O4" s="21"/>
      <c r="P4" s="21"/>
      <c r="Q4" s="21"/>
      <c r="R4" s="21"/>
      <c r="S4" s="21"/>
      <c r="T4" s="21"/>
      <c r="U4" s="21"/>
      <c r="V4" s="21"/>
      <c r="W4" s="21"/>
      <c r="X4" s="21"/>
      <c r="Y4" s="21"/>
      <c r="Z4" s="21"/>
    </row>
    <row r="5" spans="1:26" x14ac:dyDescent="0.25">
      <c r="A5" s="21"/>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21"/>
      <c r="B7" s="21"/>
      <c r="C7" s="21"/>
      <c r="D7" s="21"/>
      <c r="E7" s="21"/>
      <c r="F7" s="21"/>
      <c r="G7" s="21"/>
      <c r="H7" s="21"/>
      <c r="I7" s="21"/>
      <c r="J7" s="21"/>
      <c r="K7" s="21"/>
      <c r="L7" s="21"/>
      <c r="M7" s="21"/>
      <c r="N7" s="21"/>
      <c r="O7" s="21"/>
      <c r="P7" s="21"/>
      <c r="Q7" s="21"/>
      <c r="R7" s="21"/>
      <c r="S7" s="21"/>
      <c r="T7" s="21"/>
      <c r="U7" s="21"/>
      <c r="V7" s="21"/>
      <c r="W7" s="21"/>
      <c r="X7" s="21"/>
      <c r="Y7" s="21"/>
      <c r="Z7" s="21"/>
    </row>
    <row r="8" spans="1:26" x14ac:dyDescent="0.25">
      <c r="A8" s="21"/>
      <c r="B8" s="21"/>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21"/>
      <c r="B9" s="21"/>
      <c r="C9" s="21"/>
      <c r="D9" s="21"/>
      <c r="E9" s="21"/>
      <c r="F9" s="21"/>
      <c r="G9" s="21"/>
      <c r="H9" s="21"/>
      <c r="I9" s="21"/>
      <c r="J9" s="21"/>
      <c r="K9" s="21"/>
      <c r="L9" s="21"/>
      <c r="M9" s="21"/>
      <c r="N9" s="21"/>
      <c r="O9" s="21"/>
      <c r="P9" s="21"/>
      <c r="Q9" s="21"/>
      <c r="R9" s="21"/>
      <c r="S9" s="21"/>
      <c r="T9" s="21"/>
      <c r="U9" s="21"/>
      <c r="V9" s="21"/>
      <c r="W9" s="21"/>
      <c r="X9" s="21"/>
      <c r="Y9" s="21"/>
      <c r="Z9" s="21"/>
    </row>
    <row r="10" spans="1:26" x14ac:dyDescent="0.2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x14ac:dyDescent="0.2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x14ac:dyDescent="0.25">
      <c r="A14" s="21"/>
      <c r="B14" s="21"/>
      <c r="C14" s="21"/>
      <c r="D14" s="21"/>
      <c r="E14" s="21"/>
      <c r="F14" s="21"/>
      <c r="G14" s="21"/>
      <c r="H14" s="23"/>
      <c r="I14" s="21"/>
      <c r="J14" s="21"/>
      <c r="K14" s="21"/>
      <c r="L14" s="21"/>
      <c r="M14" s="21"/>
      <c r="N14" s="21"/>
      <c r="O14" s="21"/>
      <c r="P14" s="21"/>
      <c r="Q14" s="21"/>
      <c r="R14" s="21"/>
      <c r="S14" s="21"/>
      <c r="T14" s="21"/>
      <c r="U14" s="21"/>
      <c r="V14" s="21"/>
      <c r="W14" s="21"/>
      <c r="X14" s="21"/>
      <c r="Y14" s="21"/>
      <c r="Z14" s="21"/>
    </row>
    <row r="15" spans="1:26" x14ac:dyDescent="0.2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x14ac:dyDescent="0.2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x14ac:dyDescent="0.2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x14ac:dyDescent="0.2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x14ac:dyDescent="0.2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75" customHeight="1" x14ac:dyDescent="0.2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ht="15.75" customHeight="1" x14ac:dyDescent="0.2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5.75" customHeigh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5.75" customHeight="1"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5.75" customHeight="1"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5.75" customHeight="1"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5.75" customHeight="1"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5.75" customHeight="1"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5.75" customHeight="1"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5.75" customHeight="1"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5.75" customHeight="1"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5.75" customHeight="1"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5.75" customHeight="1"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5.75" customHeight="1"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5.75" customHeight="1"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5.75" customHeight="1"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5.75" customHeight="1"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5.75" customHeight="1"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5.75" customHeight="1"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5.75" customHeight="1"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5.75" customHeight="1"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5.75" customHeight="1"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5.75" customHeight="1"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5.75" customHeight="1"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5.75" customHeight="1"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5.75" customHeight="1"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5.75" customHeight="1"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5.75" customHeight="1"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5.75" customHeight="1"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5.75" customHeight="1"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5.75" customHeight="1"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5.75" customHeight="1"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5.75" customHeight="1"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5.75" customHeight="1"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5.75" customHeigh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5.75" customHeight="1"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5.75" customHeight="1"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5.75" customHeight="1"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5.75" customHeight="1"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5.75" customHeight="1"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5.75" customHeight="1"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5.75" customHeight="1"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5.75" customHeight="1"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5.75"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5.75" customHeight="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5.75"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5.75" customHeight="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5.75"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5.75"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5.75"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5.75" customHeight="1"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5.75"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5.75" customHeight="1"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5.75" customHeight="1"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5.75" customHeight="1"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5.75"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5.75" customHeight="1"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5.75" customHeight="1"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5.75" customHeight="1"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5.75"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5.75"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5.75" customHeight="1"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5.75" customHeight="1"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5.75" customHeigh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5.75" customHeight="1"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5.75" customHeight="1"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5.75" customHeight="1"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5.75" customHeight="1"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5.75" customHeight="1"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5.75"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5.75" customHeight="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5.75" customHeight="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5.75" customHeight="1"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5.75" customHeight="1"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5.75" customHeight="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5.75" customHeight="1"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5.75" customHeight="1"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5.75" customHeight="1"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5.75" customHeight="1"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5.75" customHeight="1"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5.75" customHeight="1"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5.75" customHeight="1"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5.75" customHeight="1"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5.75" customHeight="1"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5.75" customHeight="1"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5.75" customHeight="1"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5.75" customHeight="1"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5.75" customHeight="1"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5.75" customHeight="1"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75" customHeight="1"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5.75" customHeight="1"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5.75" customHeight="1"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5.75" customHeight="1"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5.75" customHeight="1"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5.75" customHeight="1"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5.75" customHeight="1"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5.75" customHeight="1"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5.75" customHeight="1"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5.75" customHeight="1"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5.75" customHeight="1"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5.75" customHeight="1"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5.75" customHeight="1"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5.75" customHeight="1"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5.75" customHeight="1"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5.75" customHeight="1"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5.75" customHeight="1"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5.75" customHeight="1"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5.75" customHeight="1"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5.75" customHeight="1"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5.75" customHeight="1"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5.75" customHeight="1"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5.75" customHeight="1"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5.75" customHeight="1"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5.75" customHeight="1"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5.75" customHeight="1"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5.75" customHeight="1"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5.75" customHeight="1"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5.75" customHeight="1"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5.75" customHeight="1"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5.75" customHeight="1"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5.75" customHeight="1"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5.75" customHeight="1"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5.75" customHeight="1"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5.75" customHeight="1"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5.75" customHeight="1"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5.75" customHeight="1"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5.75" customHeight="1"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5.75" customHeight="1"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5.75" customHeight="1"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5.75" customHeight="1"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5.75" customHeight="1"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5.75" customHeight="1"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5.75" customHeight="1"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5.75" customHeight="1"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5.75" customHeight="1"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5.75" customHeight="1"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5.75" customHeight="1"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5.75" customHeight="1"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5.75" customHeight="1"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5.75" customHeight="1"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5.75" customHeight="1"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5.75" customHeight="1"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5.75" customHeight="1"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5.75" customHeight="1"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5.75" customHeight="1"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5.75" customHeight="1"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5.75" customHeight="1"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5.75" customHeight="1"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5.75" customHeight="1"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5.75" customHeight="1"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5.75" customHeight="1"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5.75" customHeight="1"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5.75" customHeight="1"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5.75" customHeight="1"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5.75" customHeight="1"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5.75" customHeight="1"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5.75" customHeight="1"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5.75" customHeight="1"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5.75" customHeight="1"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5.75" customHeight="1"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5.75" customHeight="1"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5.75" customHeight="1"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5.75" customHeight="1"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5.75" customHeight="1"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5.75" customHeight="1"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5.75" customHeight="1"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5.75" customHeight="1"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5.75" customHeight="1"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5.75" customHeight="1"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5.75" customHeight="1"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5.75" customHeight="1"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5.75" customHeight="1"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5.75" customHeight="1"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5.75" customHeight="1"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5.75" customHeight="1"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5.75" customHeight="1"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5.75" customHeight="1"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5.75" customHeight="1"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5.75" customHeight="1"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5.75" customHeight="1"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5.75" customHeight="1"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5.75" customHeight="1"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5.75" customHeight="1"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5.75" customHeight="1"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5.75" customHeight="1"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5.75" customHeight="1"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5.75" customHeight="1"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5.75" customHeight="1"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5.75" customHeight="1"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5.75" customHeight="1"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5.75" customHeight="1"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5.75" customHeight="1"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5.75" customHeight="1"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5.75" customHeight="1"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5.75" customHeight="1"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5.75" customHeight="1"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5.75" customHeight="1"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5.75" customHeight="1"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5.75" customHeight="1"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5.75" customHeight="1"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5.75" customHeight="1"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5.75" customHeight="1"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5.75" customHeight="1"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5.75" customHeight="1"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75" customHeight="1"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5.75" customHeight="1"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75" customHeight="1"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5.75" customHeight="1"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5.75" customHeight="1"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5.75" customHeight="1"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5.75" customHeight="1"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customHeight="1"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75" customHeight="1"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5.75" customHeight="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5.75" customHeight="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5.75" customHeight="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5.75" customHeight="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5.75" customHeight="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5.75" customHeight="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5.75" customHeight="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5.75" customHeight="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5.75" customHeight="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5.75" customHeight="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5.75" customHeight="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customHeight="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5.75" customHeight="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5.75" customHeight="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5.75" customHeight="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5.75" customHeight="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5.75" customHeight="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5.75" customHeight="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5.75" customHeight="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5.75" customHeight="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customHeight="1"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5.75" customHeight="1"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5.75" customHeight="1"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5.75" customHeight="1"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customHeight="1"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5.75" customHeight="1"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75" customHeight="1"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5.75" customHeight="1"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5.75" customHeight="1"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customHeight="1"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5.75" customHeight="1"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5.75" customHeight="1"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5.75" customHeight="1"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5.75" customHeight="1"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5.75" customHeight="1"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5.75" customHeight="1"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75" customHeight="1"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5.75" customHeight="1"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5.75" customHeight="1"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5.75" customHeight="1"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5.75" customHeight="1"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5.75" customHeight="1"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5.75" customHeight="1"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5.75" customHeight="1"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5.75" customHeight="1"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5.75" customHeight="1"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5.75" customHeight="1"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75" customHeight="1"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5.75" customHeight="1"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5.75" customHeight="1"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5.75" customHeight="1"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5.75" customHeight="1"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5.75" customHeight="1"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5.75" customHeight="1"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5.75" customHeight="1"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5.75" customHeight="1"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5.75" customHeight="1"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5.75" customHeight="1"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5.75" customHeight="1"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5.75" customHeight="1"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ustomHeight="1"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ustomHeight="1"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ustomHeight="1"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ustomHeight="1"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ustomHeight="1"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ustomHeight="1"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ustomHeight="1"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ustomHeight="1"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ustomHeight="1"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ustomHeight="1"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ustomHeight="1"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ustomHeight="1"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ustomHeight="1"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ustomHeight="1"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ustomHeight="1"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ustomHeight="1"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ustomHeight="1"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ustomHeight="1"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ustomHeight="1"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ustomHeight="1"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ustomHeight="1"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ustomHeight="1"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ustomHeight="1"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ustomHeight="1"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ustomHeight="1"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ustomHeight="1"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ustomHeight="1"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ustomHeight="1"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ustomHeight="1"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ustomHeight="1"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ustomHeight="1"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ustomHeight="1"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ustomHeight="1"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ustomHeight="1"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ustomHeight="1"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ustomHeight="1"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ustomHeight="1"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ustomHeight="1"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ustomHeight="1"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ustomHeight="1"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ustomHeight="1"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ustomHeight="1"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ustomHeight="1"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ustomHeight="1"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ustomHeight="1"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ustomHeight="1"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ustomHeight="1"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ustomHeight="1"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ustomHeight="1"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ustomHeight="1"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ustomHeight="1"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ustomHeight="1"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ustomHeight="1"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ustomHeight="1"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ustomHeight="1"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ustomHeight="1"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ustomHeight="1"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ustomHeight="1"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ustomHeight="1"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ustomHeight="1"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ustomHeight="1"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ustomHeight="1"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ustomHeight="1"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ustomHeight="1"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ustomHeight="1"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ustomHeight="1"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ustomHeight="1"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ustomHeight="1" x14ac:dyDescent="0.2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ustomHeight="1" x14ac:dyDescent="0.2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ustomHeight="1" x14ac:dyDescent="0.2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ustomHeight="1" x14ac:dyDescent="0.2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ustomHeight="1" x14ac:dyDescent="0.2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ustomHeight="1" x14ac:dyDescent="0.2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ustomHeight="1" x14ac:dyDescent="0.2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ustomHeight="1" x14ac:dyDescent="0.2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ustomHeight="1" x14ac:dyDescent="0.2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ustomHeight="1" x14ac:dyDescent="0.2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ustomHeight="1" x14ac:dyDescent="0.2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ustomHeight="1" x14ac:dyDescent="0.2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ustomHeight="1" x14ac:dyDescent="0.2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ustomHeight="1" x14ac:dyDescent="0.2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ustomHeight="1" x14ac:dyDescent="0.2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ustomHeight="1" x14ac:dyDescent="0.2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ustomHeight="1" x14ac:dyDescent="0.2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ustomHeight="1" x14ac:dyDescent="0.2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ustomHeight="1" x14ac:dyDescent="0.2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ustomHeight="1" x14ac:dyDescent="0.2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ustomHeight="1" x14ac:dyDescent="0.2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ustomHeight="1" x14ac:dyDescent="0.2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ustomHeight="1" x14ac:dyDescent="0.2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ustomHeight="1" x14ac:dyDescent="0.2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ustomHeight="1" x14ac:dyDescent="0.2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ustomHeight="1" x14ac:dyDescent="0.2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ustomHeight="1" x14ac:dyDescent="0.2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ustomHeight="1" x14ac:dyDescent="0.2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ustomHeight="1" x14ac:dyDescent="0.2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ustomHeight="1" x14ac:dyDescent="0.2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ustomHeight="1" x14ac:dyDescent="0.2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ustomHeight="1" x14ac:dyDescent="0.2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ustomHeight="1" x14ac:dyDescent="0.2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ustomHeight="1" x14ac:dyDescent="0.2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ustomHeight="1" x14ac:dyDescent="0.2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ustomHeight="1" x14ac:dyDescent="0.2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ustomHeight="1" x14ac:dyDescent="0.2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ustomHeight="1" x14ac:dyDescent="0.2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ustomHeight="1" x14ac:dyDescent="0.2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ustomHeight="1" x14ac:dyDescent="0.2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ustomHeight="1" x14ac:dyDescent="0.2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ustomHeight="1" x14ac:dyDescent="0.2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ustomHeight="1" x14ac:dyDescent="0.2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ustomHeight="1" x14ac:dyDescent="0.2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ustomHeight="1" x14ac:dyDescent="0.2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ustomHeight="1" x14ac:dyDescent="0.2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ustomHeight="1" x14ac:dyDescent="0.2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ustomHeight="1" x14ac:dyDescent="0.2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ustomHeight="1" x14ac:dyDescent="0.2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ustomHeight="1" x14ac:dyDescent="0.2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ustomHeight="1" x14ac:dyDescent="0.2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ustomHeight="1" x14ac:dyDescent="0.2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ustomHeight="1" x14ac:dyDescent="0.2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ustomHeight="1" x14ac:dyDescent="0.2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ustomHeight="1" x14ac:dyDescent="0.2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ustomHeight="1" x14ac:dyDescent="0.2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ustomHeight="1" x14ac:dyDescent="0.2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ustomHeight="1" x14ac:dyDescent="0.2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ustomHeight="1" x14ac:dyDescent="0.2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ustomHeight="1" x14ac:dyDescent="0.2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ustomHeight="1" x14ac:dyDescent="0.2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ustomHeight="1" x14ac:dyDescent="0.2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ustomHeight="1" x14ac:dyDescent="0.2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ustomHeight="1" x14ac:dyDescent="0.2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ustomHeight="1" x14ac:dyDescent="0.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ustomHeight="1" x14ac:dyDescent="0.2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ustomHeight="1" x14ac:dyDescent="0.2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ustomHeight="1" x14ac:dyDescent="0.2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ustomHeight="1" x14ac:dyDescent="0.2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ustomHeight="1" x14ac:dyDescent="0.2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ustomHeight="1" x14ac:dyDescent="0.2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ustomHeight="1" x14ac:dyDescent="0.2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ustomHeight="1" x14ac:dyDescent="0.2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ustomHeight="1" x14ac:dyDescent="0.2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ustomHeight="1" x14ac:dyDescent="0.2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ustomHeight="1" x14ac:dyDescent="0.2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ustomHeight="1" x14ac:dyDescent="0.2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ustomHeight="1" x14ac:dyDescent="0.2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ustomHeight="1" x14ac:dyDescent="0.2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ustomHeight="1" x14ac:dyDescent="0.2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ustomHeight="1" x14ac:dyDescent="0.2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ustomHeight="1" x14ac:dyDescent="0.2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ustomHeight="1" x14ac:dyDescent="0.2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ustomHeight="1" x14ac:dyDescent="0.2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ustomHeight="1" x14ac:dyDescent="0.2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ustomHeight="1" x14ac:dyDescent="0.2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ustomHeight="1" x14ac:dyDescent="0.2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ustomHeight="1" x14ac:dyDescent="0.2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ustomHeight="1" x14ac:dyDescent="0.2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ustomHeight="1" x14ac:dyDescent="0.2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ustomHeight="1" x14ac:dyDescent="0.2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ustomHeight="1" x14ac:dyDescent="0.2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ustomHeight="1" x14ac:dyDescent="0.2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ustomHeight="1" x14ac:dyDescent="0.2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ustomHeight="1" x14ac:dyDescent="0.2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ustomHeight="1" x14ac:dyDescent="0.2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ustomHeight="1" x14ac:dyDescent="0.2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ustomHeight="1" x14ac:dyDescent="0.2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ustomHeight="1" x14ac:dyDescent="0.2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ustomHeight="1" x14ac:dyDescent="0.2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ustomHeight="1" x14ac:dyDescent="0.2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ustomHeight="1" x14ac:dyDescent="0.2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ustomHeight="1" x14ac:dyDescent="0.2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ustomHeight="1" x14ac:dyDescent="0.2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ustomHeight="1" x14ac:dyDescent="0.2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ustomHeight="1" x14ac:dyDescent="0.2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ustomHeight="1" x14ac:dyDescent="0.2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ustomHeight="1" x14ac:dyDescent="0.2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ustomHeight="1" x14ac:dyDescent="0.2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ustomHeight="1" x14ac:dyDescent="0.2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ustomHeight="1" x14ac:dyDescent="0.2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ustomHeight="1" x14ac:dyDescent="0.2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ustomHeight="1" x14ac:dyDescent="0.2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ustomHeight="1" x14ac:dyDescent="0.2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ustomHeight="1" x14ac:dyDescent="0.2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ustomHeight="1" x14ac:dyDescent="0.2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ustomHeight="1" x14ac:dyDescent="0.2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ustomHeight="1" x14ac:dyDescent="0.2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ustomHeight="1" x14ac:dyDescent="0.2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ustomHeight="1" x14ac:dyDescent="0.2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ustomHeight="1" x14ac:dyDescent="0.2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ustomHeight="1" x14ac:dyDescent="0.2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ustomHeight="1" x14ac:dyDescent="0.2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ustomHeight="1" x14ac:dyDescent="0.2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ustomHeight="1" x14ac:dyDescent="0.2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ustomHeight="1" x14ac:dyDescent="0.2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ustomHeight="1" x14ac:dyDescent="0.2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ustomHeight="1" x14ac:dyDescent="0.2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ustomHeight="1" x14ac:dyDescent="0.2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ustomHeight="1" x14ac:dyDescent="0.2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ustomHeight="1" x14ac:dyDescent="0.2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ustomHeight="1" x14ac:dyDescent="0.2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ustomHeight="1" x14ac:dyDescent="0.2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ustomHeight="1" x14ac:dyDescent="0.2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ustomHeight="1" x14ac:dyDescent="0.2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ustomHeight="1" x14ac:dyDescent="0.2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ustomHeight="1" x14ac:dyDescent="0.2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ustomHeight="1" x14ac:dyDescent="0.2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ustomHeight="1" x14ac:dyDescent="0.2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ustomHeight="1" x14ac:dyDescent="0.2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ustomHeight="1" x14ac:dyDescent="0.2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ustomHeight="1" x14ac:dyDescent="0.2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ustomHeight="1" x14ac:dyDescent="0.2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ustomHeight="1" x14ac:dyDescent="0.2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ustomHeight="1" x14ac:dyDescent="0.2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ustomHeight="1" x14ac:dyDescent="0.2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ustomHeight="1" x14ac:dyDescent="0.2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ustomHeight="1" x14ac:dyDescent="0.2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ustomHeight="1" x14ac:dyDescent="0.2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ustomHeight="1" x14ac:dyDescent="0.2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ustomHeight="1" x14ac:dyDescent="0.2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ustomHeight="1" x14ac:dyDescent="0.2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ustomHeight="1" x14ac:dyDescent="0.2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ustomHeight="1" x14ac:dyDescent="0.2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ustomHeight="1" x14ac:dyDescent="0.2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ustomHeight="1" x14ac:dyDescent="0.2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ustomHeight="1" x14ac:dyDescent="0.2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ustomHeight="1" x14ac:dyDescent="0.2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ustomHeight="1" x14ac:dyDescent="0.2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ustomHeight="1" x14ac:dyDescent="0.2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ustomHeight="1" x14ac:dyDescent="0.2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ustomHeight="1" x14ac:dyDescent="0.2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ustomHeight="1" x14ac:dyDescent="0.2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ustomHeight="1" x14ac:dyDescent="0.2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ustomHeight="1" x14ac:dyDescent="0.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ustomHeight="1" x14ac:dyDescent="0.2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ustomHeight="1" x14ac:dyDescent="0.2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ustomHeight="1" x14ac:dyDescent="0.2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ustomHeight="1" x14ac:dyDescent="0.2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ustomHeight="1" x14ac:dyDescent="0.2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ustomHeight="1" x14ac:dyDescent="0.2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ustomHeight="1" x14ac:dyDescent="0.2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ustomHeight="1" x14ac:dyDescent="0.2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ustomHeight="1" x14ac:dyDescent="0.2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ustomHeight="1" x14ac:dyDescent="0.2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ustomHeight="1" x14ac:dyDescent="0.2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ustomHeight="1" x14ac:dyDescent="0.2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ustomHeight="1" x14ac:dyDescent="0.2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ustomHeight="1" x14ac:dyDescent="0.2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ustomHeight="1" x14ac:dyDescent="0.2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ustomHeight="1" x14ac:dyDescent="0.2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ustomHeight="1" x14ac:dyDescent="0.2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ustomHeight="1" x14ac:dyDescent="0.2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ustomHeight="1" x14ac:dyDescent="0.2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ustomHeight="1" x14ac:dyDescent="0.2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ustomHeight="1" x14ac:dyDescent="0.2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ustomHeight="1" x14ac:dyDescent="0.2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ustomHeight="1" x14ac:dyDescent="0.2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ustomHeight="1" x14ac:dyDescent="0.2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ustomHeight="1" x14ac:dyDescent="0.2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ustomHeight="1" x14ac:dyDescent="0.2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ustomHeight="1" x14ac:dyDescent="0.2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ustomHeight="1" x14ac:dyDescent="0.2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ustomHeight="1" x14ac:dyDescent="0.2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ustomHeight="1" x14ac:dyDescent="0.2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ustomHeight="1" x14ac:dyDescent="0.2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ustomHeight="1" x14ac:dyDescent="0.2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ustomHeight="1" x14ac:dyDescent="0.2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ustomHeight="1" x14ac:dyDescent="0.2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ustomHeight="1" x14ac:dyDescent="0.2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ustomHeight="1" x14ac:dyDescent="0.2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ustomHeight="1" x14ac:dyDescent="0.2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ustomHeight="1" x14ac:dyDescent="0.2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ustomHeight="1" x14ac:dyDescent="0.2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ustomHeight="1" x14ac:dyDescent="0.2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ustomHeight="1" x14ac:dyDescent="0.2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ustomHeight="1" x14ac:dyDescent="0.2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ustomHeight="1" x14ac:dyDescent="0.2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ustomHeight="1" x14ac:dyDescent="0.2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ustomHeight="1" x14ac:dyDescent="0.2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ustomHeight="1" x14ac:dyDescent="0.2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ustomHeight="1" x14ac:dyDescent="0.2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ustomHeight="1" x14ac:dyDescent="0.2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ustomHeight="1" x14ac:dyDescent="0.2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ustomHeight="1" x14ac:dyDescent="0.2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ustomHeight="1" x14ac:dyDescent="0.2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ustomHeight="1" x14ac:dyDescent="0.2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ustomHeight="1" x14ac:dyDescent="0.2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ustomHeight="1" x14ac:dyDescent="0.2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ustomHeight="1" x14ac:dyDescent="0.2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ustomHeight="1" x14ac:dyDescent="0.2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ustomHeight="1" x14ac:dyDescent="0.2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ustomHeight="1" x14ac:dyDescent="0.2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ustomHeight="1" x14ac:dyDescent="0.2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ustomHeight="1" x14ac:dyDescent="0.2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ustomHeight="1" x14ac:dyDescent="0.2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ustomHeight="1" x14ac:dyDescent="0.2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ustomHeight="1" x14ac:dyDescent="0.2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ustomHeight="1" x14ac:dyDescent="0.2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ustomHeight="1" x14ac:dyDescent="0.2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ustomHeight="1" x14ac:dyDescent="0.2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ustomHeight="1" x14ac:dyDescent="0.2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ustomHeight="1" x14ac:dyDescent="0.2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ustomHeight="1" x14ac:dyDescent="0.2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ustomHeight="1" x14ac:dyDescent="0.2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ustomHeight="1" x14ac:dyDescent="0.2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ustomHeight="1" x14ac:dyDescent="0.2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ustomHeight="1" x14ac:dyDescent="0.2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ustomHeight="1" x14ac:dyDescent="0.2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ustomHeight="1" x14ac:dyDescent="0.2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ustomHeight="1" x14ac:dyDescent="0.2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ustomHeight="1" x14ac:dyDescent="0.2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ustomHeight="1" x14ac:dyDescent="0.2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ustomHeight="1" x14ac:dyDescent="0.2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ustomHeight="1" x14ac:dyDescent="0.2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ustomHeight="1" x14ac:dyDescent="0.2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ustomHeight="1" x14ac:dyDescent="0.2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ustomHeight="1" x14ac:dyDescent="0.2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ustomHeight="1" x14ac:dyDescent="0.2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ustomHeight="1" x14ac:dyDescent="0.2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ustomHeight="1" x14ac:dyDescent="0.2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ustomHeight="1" x14ac:dyDescent="0.2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ustomHeight="1" x14ac:dyDescent="0.2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x14ac:dyDescent="0.2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ustomHeight="1" x14ac:dyDescent="0.2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ustomHeight="1" x14ac:dyDescent="0.2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ustomHeight="1" x14ac:dyDescent="0.2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ustomHeight="1" x14ac:dyDescent="0.2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ustomHeight="1" x14ac:dyDescent="0.2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ustomHeight="1" x14ac:dyDescent="0.2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ustomHeight="1" x14ac:dyDescent="0.2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ustomHeight="1" x14ac:dyDescent="0.2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ustomHeight="1" x14ac:dyDescent="0.2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ustomHeight="1" x14ac:dyDescent="0.2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ustomHeight="1" x14ac:dyDescent="0.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ustomHeight="1" x14ac:dyDescent="0.2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ustomHeight="1" x14ac:dyDescent="0.2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ustomHeight="1" x14ac:dyDescent="0.2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ustomHeight="1" x14ac:dyDescent="0.2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ustomHeight="1" x14ac:dyDescent="0.2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ustomHeight="1" x14ac:dyDescent="0.2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ustomHeight="1" x14ac:dyDescent="0.2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ustomHeight="1" x14ac:dyDescent="0.2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ustomHeight="1" x14ac:dyDescent="0.2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ustomHeight="1" x14ac:dyDescent="0.2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ustomHeight="1" x14ac:dyDescent="0.2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ustomHeight="1" x14ac:dyDescent="0.2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ustomHeight="1" x14ac:dyDescent="0.2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ustomHeight="1" x14ac:dyDescent="0.2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ustomHeight="1" x14ac:dyDescent="0.2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ustomHeight="1" x14ac:dyDescent="0.2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ustomHeight="1" x14ac:dyDescent="0.2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ustomHeight="1" x14ac:dyDescent="0.2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ustomHeight="1" x14ac:dyDescent="0.2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ustomHeight="1" x14ac:dyDescent="0.2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ustomHeight="1" x14ac:dyDescent="0.2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ustomHeight="1" x14ac:dyDescent="0.2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ustomHeight="1" x14ac:dyDescent="0.2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ustomHeight="1" x14ac:dyDescent="0.2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ustomHeight="1" x14ac:dyDescent="0.2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ustomHeight="1" x14ac:dyDescent="0.2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ustomHeight="1" x14ac:dyDescent="0.2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ustomHeight="1" x14ac:dyDescent="0.2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ustomHeight="1" x14ac:dyDescent="0.2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ustomHeight="1" x14ac:dyDescent="0.2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ustomHeight="1" x14ac:dyDescent="0.2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ustomHeight="1" x14ac:dyDescent="0.2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ustomHeight="1" x14ac:dyDescent="0.2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ustomHeight="1" x14ac:dyDescent="0.2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ustomHeight="1" x14ac:dyDescent="0.2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ustomHeight="1" x14ac:dyDescent="0.2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ustomHeight="1" x14ac:dyDescent="0.2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ustomHeight="1" x14ac:dyDescent="0.2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ustomHeight="1" x14ac:dyDescent="0.2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ustomHeight="1" x14ac:dyDescent="0.2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ustomHeight="1" x14ac:dyDescent="0.2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ustomHeight="1" x14ac:dyDescent="0.2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ustomHeight="1" x14ac:dyDescent="0.2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ustomHeight="1" x14ac:dyDescent="0.2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ustomHeight="1" x14ac:dyDescent="0.2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ustomHeight="1" x14ac:dyDescent="0.2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ustomHeight="1" x14ac:dyDescent="0.2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ustomHeight="1" x14ac:dyDescent="0.2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ustomHeight="1" x14ac:dyDescent="0.2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ustomHeight="1" x14ac:dyDescent="0.2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ustomHeight="1" x14ac:dyDescent="0.2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ustomHeight="1" x14ac:dyDescent="0.2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ustomHeight="1" x14ac:dyDescent="0.2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ustomHeight="1" x14ac:dyDescent="0.2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ustomHeight="1" x14ac:dyDescent="0.2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ustomHeight="1" x14ac:dyDescent="0.2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ustomHeight="1" x14ac:dyDescent="0.2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ustomHeight="1" x14ac:dyDescent="0.2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ustomHeight="1" x14ac:dyDescent="0.2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ustomHeight="1" x14ac:dyDescent="0.2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ustomHeight="1" x14ac:dyDescent="0.2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ustomHeight="1" x14ac:dyDescent="0.2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ustomHeight="1" x14ac:dyDescent="0.2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ustomHeight="1" x14ac:dyDescent="0.2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ustomHeight="1" x14ac:dyDescent="0.2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ustomHeight="1" x14ac:dyDescent="0.2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ustomHeight="1" x14ac:dyDescent="0.2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ustomHeight="1" x14ac:dyDescent="0.2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ustomHeight="1" x14ac:dyDescent="0.2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ustomHeight="1" x14ac:dyDescent="0.2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ustomHeight="1" x14ac:dyDescent="0.2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ustomHeight="1" x14ac:dyDescent="0.2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ustomHeight="1" x14ac:dyDescent="0.2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ustomHeight="1" x14ac:dyDescent="0.2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ustomHeight="1" x14ac:dyDescent="0.2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ustomHeight="1" x14ac:dyDescent="0.2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ustomHeight="1" x14ac:dyDescent="0.2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ustomHeight="1" x14ac:dyDescent="0.2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ustomHeight="1" x14ac:dyDescent="0.2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ustomHeight="1" x14ac:dyDescent="0.2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ustomHeight="1" x14ac:dyDescent="0.2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ustomHeight="1" x14ac:dyDescent="0.2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ustomHeight="1" x14ac:dyDescent="0.2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ustomHeight="1" x14ac:dyDescent="0.2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ustomHeight="1" x14ac:dyDescent="0.2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ustomHeight="1" x14ac:dyDescent="0.2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ustomHeight="1" x14ac:dyDescent="0.2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ustomHeight="1" x14ac:dyDescent="0.2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ustomHeight="1" x14ac:dyDescent="0.2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ustomHeight="1" x14ac:dyDescent="0.2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ustomHeight="1" x14ac:dyDescent="0.2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ustomHeight="1" x14ac:dyDescent="0.2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ustomHeight="1" x14ac:dyDescent="0.2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ustomHeight="1" x14ac:dyDescent="0.2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ustomHeight="1" x14ac:dyDescent="0.2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ustomHeight="1" x14ac:dyDescent="0.2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ustomHeight="1" x14ac:dyDescent="0.2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ustomHeight="1" x14ac:dyDescent="0.2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ustomHeight="1" x14ac:dyDescent="0.2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ustomHeight="1" x14ac:dyDescent="0.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ustomHeight="1" x14ac:dyDescent="0.2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ustomHeight="1" x14ac:dyDescent="0.2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ustomHeight="1" x14ac:dyDescent="0.2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ustomHeight="1" x14ac:dyDescent="0.2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ustomHeight="1" x14ac:dyDescent="0.2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ustomHeight="1" x14ac:dyDescent="0.2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ustomHeight="1" x14ac:dyDescent="0.2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ustomHeight="1" x14ac:dyDescent="0.2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ustomHeight="1" x14ac:dyDescent="0.2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ustomHeight="1" x14ac:dyDescent="0.2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ustomHeight="1" x14ac:dyDescent="0.2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ustomHeight="1" x14ac:dyDescent="0.2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ustomHeight="1" x14ac:dyDescent="0.2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ustomHeight="1" x14ac:dyDescent="0.2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ustomHeight="1" x14ac:dyDescent="0.2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ustomHeight="1" x14ac:dyDescent="0.2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ustomHeight="1" x14ac:dyDescent="0.2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ustomHeight="1" x14ac:dyDescent="0.2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ustomHeight="1" x14ac:dyDescent="0.2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ustomHeight="1" x14ac:dyDescent="0.2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ustomHeight="1" x14ac:dyDescent="0.2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ustomHeight="1" x14ac:dyDescent="0.2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ustomHeight="1" x14ac:dyDescent="0.2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ustomHeight="1" x14ac:dyDescent="0.2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ustomHeight="1" x14ac:dyDescent="0.2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ustomHeight="1" x14ac:dyDescent="0.2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ustomHeight="1" x14ac:dyDescent="0.2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ustomHeight="1" x14ac:dyDescent="0.2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ustomHeight="1" x14ac:dyDescent="0.2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ustomHeight="1" x14ac:dyDescent="0.2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ustomHeight="1" x14ac:dyDescent="0.2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ustomHeight="1" x14ac:dyDescent="0.2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ustomHeight="1" x14ac:dyDescent="0.2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ustomHeight="1" x14ac:dyDescent="0.2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ustomHeight="1" x14ac:dyDescent="0.2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ustomHeight="1" x14ac:dyDescent="0.2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ustomHeight="1" x14ac:dyDescent="0.2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ustomHeight="1" x14ac:dyDescent="0.2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ustomHeight="1" x14ac:dyDescent="0.2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ustomHeight="1" x14ac:dyDescent="0.2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ustomHeight="1" x14ac:dyDescent="0.2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ustomHeight="1" x14ac:dyDescent="0.2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ustomHeight="1" x14ac:dyDescent="0.2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ustomHeight="1" x14ac:dyDescent="0.2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ustomHeight="1" x14ac:dyDescent="0.2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ustomHeight="1" x14ac:dyDescent="0.2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ustomHeight="1" x14ac:dyDescent="0.2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ustomHeight="1" x14ac:dyDescent="0.2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ustomHeight="1" x14ac:dyDescent="0.2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ustomHeight="1" x14ac:dyDescent="0.2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ustomHeight="1" x14ac:dyDescent="0.2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ustomHeight="1" x14ac:dyDescent="0.2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ustomHeight="1" x14ac:dyDescent="0.2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ustomHeight="1" x14ac:dyDescent="0.2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ustomHeight="1" x14ac:dyDescent="0.2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ustomHeight="1" x14ac:dyDescent="0.2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ustomHeight="1" x14ac:dyDescent="0.2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ustomHeight="1" x14ac:dyDescent="0.2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ustomHeight="1" x14ac:dyDescent="0.2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ustomHeight="1" x14ac:dyDescent="0.2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ustomHeight="1" x14ac:dyDescent="0.2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ustomHeight="1" x14ac:dyDescent="0.2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ustomHeight="1" x14ac:dyDescent="0.2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ustomHeight="1" x14ac:dyDescent="0.2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ustomHeight="1" x14ac:dyDescent="0.2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ustomHeight="1" x14ac:dyDescent="0.2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ustomHeight="1" x14ac:dyDescent="0.2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ustomHeight="1" x14ac:dyDescent="0.2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ustomHeight="1" x14ac:dyDescent="0.2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ustomHeight="1" x14ac:dyDescent="0.2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ustomHeight="1" x14ac:dyDescent="0.2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ustomHeight="1" x14ac:dyDescent="0.2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ustomHeight="1" x14ac:dyDescent="0.2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ustomHeight="1" x14ac:dyDescent="0.2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ustomHeight="1" x14ac:dyDescent="0.2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ustomHeight="1" x14ac:dyDescent="0.2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ustomHeight="1" x14ac:dyDescent="0.2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ustomHeight="1" x14ac:dyDescent="0.2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ustomHeight="1" x14ac:dyDescent="0.2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ustomHeight="1" x14ac:dyDescent="0.2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ustomHeight="1" x14ac:dyDescent="0.2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ustomHeight="1" x14ac:dyDescent="0.2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ustomHeight="1" x14ac:dyDescent="0.2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ustomHeight="1" x14ac:dyDescent="0.2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ustomHeight="1" x14ac:dyDescent="0.2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ustomHeight="1" x14ac:dyDescent="0.2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ustomHeight="1" x14ac:dyDescent="0.2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ustomHeight="1" x14ac:dyDescent="0.2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ustomHeight="1" x14ac:dyDescent="0.2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ustomHeight="1" x14ac:dyDescent="0.2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ustomHeight="1" x14ac:dyDescent="0.2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ustomHeight="1" x14ac:dyDescent="0.2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ustomHeight="1" x14ac:dyDescent="0.2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ustomHeight="1" x14ac:dyDescent="0.2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ustomHeight="1" x14ac:dyDescent="0.2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ustomHeight="1" x14ac:dyDescent="0.2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ustomHeight="1" x14ac:dyDescent="0.2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ustomHeight="1" x14ac:dyDescent="0.2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ustomHeight="1" x14ac:dyDescent="0.2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ustomHeight="1" x14ac:dyDescent="0.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ustomHeight="1" x14ac:dyDescent="0.2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ustomHeight="1" x14ac:dyDescent="0.2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ustomHeight="1" x14ac:dyDescent="0.2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ustomHeight="1" x14ac:dyDescent="0.2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ustomHeight="1" x14ac:dyDescent="0.2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ustomHeight="1" x14ac:dyDescent="0.2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ustomHeight="1" x14ac:dyDescent="0.2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ustomHeight="1" x14ac:dyDescent="0.2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ustomHeight="1" x14ac:dyDescent="0.2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ustomHeight="1" x14ac:dyDescent="0.2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ustomHeight="1" x14ac:dyDescent="0.2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ustomHeight="1" x14ac:dyDescent="0.2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ustomHeight="1" x14ac:dyDescent="0.2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ustomHeight="1" x14ac:dyDescent="0.2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ustomHeight="1" x14ac:dyDescent="0.2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ustomHeight="1" x14ac:dyDescent="0.2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ustomHeight="1" x14ac:dyDescent="0.2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ustomHeight="1" x14ac:dyDescent="0.2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ustomHeight="1" x14ac:dyDescent="0.2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ustomHeight="1" x14ac:dyDescent="0.2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ustomHeight="1" x14ac:dyDescent="0.2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ustomHeight="1" x14ac:dyDescent="0.2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ustomHeight="1" x14ac:dyDescent="0.2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ustomHeight="1" x14ac:dyDescent="0.2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ustomHeight="1" x14ac:dyDescent="0.2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ustomHeight="1" x14ac:dyDescent="0.2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ustomHeight="1" x14ac:dyDescent="0.2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ustomHeight="1" x14ac:dyDescent="0.2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ustomHeight="1" x14ac:dyDescent="0.2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ustomHeight="1" x14ac:dyDescent="0.2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ustomHeight="1" x14ac:dyDescent="0.2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ustomHeight="1" x14ac:dyDescent="0.2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ustomHeight="1" x14ac:dyDescent="0.2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ustomHeight="1" x14ac:dyDescent="0.2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ustomHeight="1" x14ac:dyDescent="0.2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ustomHeight="1" x14ac:dyDescent="0.2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ustomHeight="1" x14ac:dyDescent="0.2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ustomHeight="1" x14ac:dyDescent="0.2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ustomHeight="1" x14ac:dyDescent="0.2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ustomHeight="1" x14ac:dyDescent="0.2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ustomHeight="1" x14ac:dyDescent="0.2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ustomHeight="1" x14ac:dyDescent="0.2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ustomHeight="1" x14ac:dyDescent="0.2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ustomHeight="1" x14ac:dyDescent="0.2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ustomHeight="1" x14ac:dyDescent="0.2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ustomHeight="1" x14ac:dyDescent="0.2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ustomHeight="1" x14ac:dyDescent="0.2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ustomHeight="1" x14ac:dyDescent="0.2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ustomHeight="1" x14ac:dyDescent="0.2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ustomHeight="1" x14ac:dyDescent="0.2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ustomHeight="1" x14ac:dyDescent="0.2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ustomHeight="1" x14ac:dyDescent="0.2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ustomHeight="1" x14ac:dyDescent="0.2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ustomHeight="1" x14ac:dyDescent="0.2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ustomHeight="1" x14ac:dyDescent="0.2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ustomHeight="1" x14ac:dyDescent="0.2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ustomHeight="1" x14ac:dyDescent="0.2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ustomHeight="1" x14ac:dyDescent="0.2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ustomHeight="1" x14ac:dyDescent="0.2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ustomHeight="1" x14ac:dyDescent="0.2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ustomHeight="1" x14ac:dyDescent="0.2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ustomHeight="1" x14ac:dyDescent="0.2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ustomHeight="1" x14ac:dyDescent="0.2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ustomHeight="1" x14ac:dyDescent="0.2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ustomHeight="1" x14ac:dyDescent="0.2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ustomHeight="1" x14ac:dyDescent="0.2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ustomHeight="1" x14ac:dyDescent="0.2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ustomHeight="1" x14ac:dyDescent="0.2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ustomHeight="1" x14ac:dyDescent="0.2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ustomHeight="1" x14ac:dyDescent="0.2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ustomHeight="1" x14ac:dyDescent="0.2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ustomHeight="1" x14ac:dyDescent="0.2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ustomHeight="1" x14ac:dyDescent="0.2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ustomHeight="1" x14ac:dyDescent="0.2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ustomHeight="1" x14ac:dyDescent="0.2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ustomHeight="1" x14ac:dyDescent="0.2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ustomHeight="1" x14ac:dyDescent="0.2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ustomHeight="1" x14ac:dyDescent="0.2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ustomHeight="1" x14ac:dyDescent="0.2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ustomHeight="1" x14ac:dyDescent="0.2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ustomHeight="1" x14ac:dyDescent="0.2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ustomHeight="1" x14ac:dyDescent="0.2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ustomHeight="1" x14ac:dyDescent="0.2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ustomHeight="1" x14ac:dyDescent="0.2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ustomHeight="1" x14ac:dyDescent="0.2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ustomHeight="1" x14ac:dyDescent="0.2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ustomHeight="1" x14ac:dyDescent="0.2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ustomHeight="1" x14ac:dyDescent="0.2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ustomHeight="1" x14ac:dyDescent="0.2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ustomHeight="1" x14ac:dyDescent="0.2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ustomHeight="1" x14ac:dyDescent="0.2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ustomHeight="1" x14ac:dyDescent="0.2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ustomHeight="1" x14ac:dyDescent="0.2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ustomHeight="1" x14ac:dyDescent="0.2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ustomHeight="1" x14ac:dyDescent="0.2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ustomHeight="1" x14ac:dyDescent="0.2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ustomHeight="1" x14ac:dyDescent="0.2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ustomHeight="1" x14ac:dyDescent="0.2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ustomHeight="1" x14ac:dyDescent="0.2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ustomHeight="1" x14ac:dyDescent="0.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ustomHeight="1" x14ac:dyDescent="0.2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ustomHeight="1" x14ac:dyDescent="0.2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ustomHeight="1" x14ac:dyDescent="0.2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ustomHeight="1" x14ac:dyDescent="0.2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ustomHeight="1" x14ac:dyDescent="0.2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ustomHeight="1" x14ac:dyDescent="0.2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ustomHeight="1" x14ac:dyDescent="0.2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ustomHeight="1" x14ac:dyDescent="0.2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ustomHeight="1" x14ac:dyDescent="0.2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ustomHeight="1" x14ac:dyDescent="0.2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ustomHeight="1" x14ac:dyDescent="0.2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ustomHeight="1" x14ac:dyDescent="0.2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ustomHeight="1" x14ac:dyDescent="0.2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ustomHeight="1" x14ac:dyDescent="0.2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ustomHeight="1" x14ac:dyDescent="0.2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ustomHeight="1" x14ac:dyDescent="0.2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ustomHeight="1" x14ac:dyDescent="0.2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ustomHeight="1" x14ac:dyDescent="0.2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ustomHeight="1" x14ac:dyDescent="0.2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ustomHeight="1" x14ac:dyDescent="0.2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ustomHeight="1" x14ac:dyDescent="0.2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ustomHeight="1" x14ac:dyDescent="0.2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ustomHeight="1" x14ac:dyDescent="0.2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ustomHeight="1" x14ac:dyDescent="0.2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ustomHeight="1" x14ac:dyDescent="0.2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ustomHeight="1" x14ac:dyDescent="0.2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ustomHeight="1" x14ac:dyDescent="0.2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ustomHeight="1" x14ac:dyDescent="0.2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ustomHeight="1" x14ac:dyDescent="0.2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ustomHeight="1" x14ac:dyDescent="0.2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ustomHeight="1" x14ac:dyDescent="0.2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ustomHeight="1" x14ac:dyDescent="0.2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ustomHeight="1" x14ac:dyDescent="0.2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ustomHeight="1" x14ac:dyDescent="0.2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ustomHeight="1" x14ac:dyDescent="0.2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ustomHeight="1" x14ac:dyDescent="0.2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ustomHeight="1" x14ac:dyDescent="0.2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ustomHeight="1" x14ac:dyDescent="0.2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ustomHeight="1" x14ac:dyDescent="0.2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ustomHeight="1" x14ac:dyDescent="0.2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ustomHeight="1" x14ac:dyDescent="0.2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ustomHeight="1" x14ac:dyDescent="0.2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ustomHeight="1" x14ac:dyDescent="0.2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ustomHeight="1" x14ac:dyDescent="0.2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ustomHeight="1" x14ac:dyDescent="0.2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ustomHeight="1" x14ac:dyDescent="0.2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ustomHeight="1" x14ac:dyDescent="0.2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ustomHeight="1" x14ac:dyDescent="0.2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ustomHeight="1" x14ac:dyDescent="0.2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ustomHeight="1" x14ac:dyDescent="0.2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ustomHeight="1" x14ac:dyDescent="0.2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ustomHeight="1" x14ac:dyDescent="0.2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ustomHeight="1" x14ac:dyDescent="0.2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ustomHeight="1" x14ac:dyDescent="0.2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ustomHeight="1" x14ac:dyDescent="0.2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ustomHeight="1" x14ac:dyDescent="0.2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ustomHeight="1" x14ac:dyDescent="0.2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ustomHeight="1" x14ac:dyDescent="0.2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ustomHeight="1" x14ac:dyDescent="0.2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ustomHeight="1" x14ac:dyDescent="0.2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ustomHeight="1" x14ac:dyDescent="0.2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ustomHeight="1" x14ac:dyDescent="0.2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ustomHeight="1" x14ac:dyDescent="0.2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ustomHeight="1" x14ac:dyDescent="0.2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ustomHeight="1" x14ac:dyDescent="0.2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ustomHeight="1" x14ac:dyDescent="0.2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5.75" customHeight="1" x14ac:dyDescent="0.2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5.75" customHeight="1" x14ac:dyDescent="0.2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5.75" customHeight="1" x14ac:dyDescent="0.2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5.75" customHeight="1" x14ac:dyDescent="0.2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5.75" customHeight="1" x14ac:dyDescent="0.2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5.75" customHeight="1" x14ac:dyDescent="0.2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5.75" customHeight="1" x14ac:dyDescent="0.2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5.75" customHeight="1" x14ac:dyDescent="0.2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5.75" customHeight="1" x14ac:dyDescent="0.25">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sheetProtection algorithmName="SHA-512" hashValue="ELTJXfnXKfKErRjlGeTXWjQAZUyABsUX/KR2Qe+nVr2wPK8HvVanaediPSImaurQBzTUy4uh+XJUoU5HAnjjwA==" saltValue="6JtWSOwLILSiHb9rHcLAeQ==" spinCount="100000" sheet="1" formatCells="0" formatColumns="0" formatRows="0" insertColumns="0" insertRows="0" insertHyperlinks="0" deleteColumns="0" deleteRows="0" sort="0" autoFilter="0" pivotTables="0"/>
  <mergeCells count="1">
    <mergeCell ref="B2:H2"/>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E081-0DFE-4A5F-828A-FCC7F48B7A07}">
  <sheetPr codeName="Hoja8">
    <tabColor theme="5" tint="0.39997558519241921"/>
  </sheetPr>
  <dimension ref="B2:AG72"/>
  <sheetViews>
    <sheetView zoomScale="80" zoomScaleNormal="80" workbookViewId="0">
      <selection activeCell="M7" sqref="M7"/>
    </sheetView>
  </sheetViews>
  <sheetFormatPr baseColWidth="10" defaultColWidth="11.42578125" defaultRowHeight="15" x14ac:dyDescent="0.25"/>
  <cols>
    <col min="12" max="12" width="17.85546875" customWidth="1"/>
    <col min="13" max="13" width="30.85546875" customWidth="1"/>
    <col min="14" max="14" width="22.85546875" customWidth="1"/>
    <col min="15" max="15" width="60.140625" customWidth="1"/>
  </cols>
  <sheetData>
    <row r="2" spans="2:33" x14ac:dyDescent="0.25">
      <c r="Z2" s="56"/>
      <c r="AA2" s="56"/>
      <c r="AB2" s="56"/>
      <c r="AC2" s="56"/>
      <c r="AD2" s="56"/>
      <c r="AE2" s="56"/>
      <c r="AF2" s="56"/>
      <c r="AG2" s="56"/>
    </row>
    <row r="3" spans="2:33" x14ac:dyDescent="0.25">
      <c r="B3" s="241" t="s">
        <v>59</v>
      </c>
      <c r="C3" s="241"/>
      <c r="D3" s="241"/>
      <c r="E3" s="241"/>
      <c r="F3" s="241"/>
      <c r="G3" s="241"/>
      <c r="Z3" s="56"/>
      <c r="AA3" s="56"/>
      <c r="AB3" s="56"/>
      <c r="AC3" s="56"/>
      <c r="AD3" s="56"/>
      <c r="AE3" s="56"/>
      <c r="AF3" s="56"/>
      <c r="AG3" s="56"/>
    </row>
    <row r="4" spans="2:33" x14ac:dyDescent="0.25">
      <c r="B4" s="241"/>
      <c r="C4" s="241"/>
      <c r="D4" s="241"/>
      <c r="E4" s="241"/>
      <c r="F4" s="241"/>
      <c r="G4" s="241"/>
      <c r="I4" s="205" t="s">
        <v>60</v>
      </c>
      <c r="J4" s="242" t="s">
        <v>61</v>
      </c>
      <c r="K4" s="242"/>
      <c r="L4" s="242"/>
      <c r="M4" s="242" t="s">
        <v>62</v>
      </c>
      <c r="N4" s="242"/>
      <c r="O4" s="242"/>
      <c r="Z4" s="56"/>
      <c r="AA4" s="56"/>
      <c r="AB4" s="56"/>
      <c r="AC4" s="56"/>
      <c r="AD4" s="56"/>
      <c r="AE4" s="56"/>
      <c r="AF4" s="56"/>
      <c r="AG4" s="56"/>
    </row>
    <row r="5" spans="2:33" ht="45.75" customHeight="1" x14ac:dyDescent="0.25">
      <c r="I5" s="246">
        <v>1</v>
      </c>
      <c r="J5" s="244" t="s">
        <v>63</v>
      </c>
      <c r="K5" s="244"/>
      <c r="L5" s="244"/>
      <c r="M5" s="247" t="s">
        <v>64</v>
      </c>
      <c r="N5" s="248"/>
      <c r="O5" s="243" t="str">
        <f>IF('RESUMEN PPTO'!C14&gt;'CRITERIOS ADMISIBILIDAD'!M6,"No cumple porque el subsidio solicitado es mayor al permitido en la bases técnicas","Cumple")</f>
        <v>Cumple</v>
      </c>
      <c r="Z5" s="56"/>
      <c r="AA5" s="56"/>
      <c r="AB5" s="56"/>
      <c r="AC5" s="56"/>
      <c r="AD5" s="56"/>
      <c r="AE5" s="56"/>
      <c r="AF5" s="56"/>
      <c r="AG5" s="56"/>
    </row>
    <row r="6" spans="2:33" ht="45.75" customHeight="1" x14ac:dyDescent="0.25">
      <c r="I6" s="246"/>
      <c r="J6" s="244"/>
      <c r="K6" s="244"/>
      <c r="L6" s="244"/>
      <c r="M6" s="249">
        <v>40000000</v>
      </c>
      <c r="N6" s="250"/>
      <c r="O6" s="243"/>
      <c r="Z6" s="56"/>
      <c r="AA6" s="56"/>
      <c r="AB6" s="56"/>
      <c r="AC6" s="56"/>
      <c r="AD6" s="56"/>
      <c r="AE6" s="56"/>
      <c r="AF6" s="56"/>
      <c r="AG6" s="56"/>
    </row>
    <row r="7" spans="2:33" ht="33.75" x14ac:dyDescent="0.25">
      <c r="I7" s="246">
        <v>2</v>
      </c>
      <c r="J7" s="244" t="s">
        <v>65</v>
      </c>
      <c r="K7" s="244"/>
      <c r="L7" s="244"/>
      <c r="M7" s="206" t="s">
        <v>66</v>
      </c>
      <c r="N7" s="206" t="s">
        <v>67</v>
      </c>
      <c r="O7" s="243" t="str">
        <f>IF('RESUMEN PPTO'!C15&gt;'CRITERIOS ADMISIBILIDAD'!N8,"No cumple porque el porcentaje de cofinanciamiento solicitado es mayor al máximo permitido por las bases del instrumento","Cumple")</f>
        <v>Cumple</v>
      </c>
      <c r="Z7" s="56"/>
      <c r="AA7" s="56"/>
      <c r="AB7" s="56"/>
      <c r="AC7" s="56"/>
      <c r="AD7" s="56"/>
      <c r="AE7" s="56"/>
      <c r="AF7" s="56"/>
      <c r="AG7" s="56"/>
    </row>
    <row r="8" spans="2:33" ht="33.75" customHeight="1" x14ac:dyDescent="0.25">
      <c r="I8" s="246"/>
      <c r="J8" s="244"/>
      <c r="K8" s="244"/>
      <c r="L8" s="244"/>
      <c r="M8" s="57" t="s">
        <v>12</v>
      </c>
      <c r="N8" s="207">
        <f>IF(M8="Micro y pequeña (ventas de hasta 25.000 UF anual)",0.8,IF(M8="Mediana (ventas entre 25.000 UF y 100.000 UF anual)",0.6,IF(M8="Grande (ventas por sobre 100.000 UF anual)",0.4,"")))</f>
        <v>0.6</v>
      </c>
      <c r="O8" s="243"/>
      <c r="Z8" s="56"/>
      <c r="AA8" s="56"/>
      <c r="AB8" s="56"/>
      <c r="AC8" s="56"/>
      <c r="AD8" s="56"/>
      <c r="AE8" s="56"/>
      <c r="AF8" s="56"/>
      <c r="AG8" s="56"/>
    </row>
    <row r="9" spans="2:33" x14ac:dyDescent="0.25">
      <c r="I9" s="246">
        <v>3</v>
      </c>
      <c r="J9" s="244" t="s">
        <v>68</v>
      </c>
      <c r="K9" s="244"/>
      <c r="L9" s="244"/>
      <c r="M9" s="245" t="s">
        <v>69</v>
      </c>
      <c r="N9" s="245" t="s">
        <v>70</v>
      </c>
      <c r="O9" s="243" t="str">
        <f>IF(M11&lt;N11,"No cumple debido a que el aporte pecuniario de los participantes no representa al menos un 50% del total de los aportes de los participantes","Cumple")</f>
        <v>Cumple</v>
      </c>
      <c r="Z9" s="56"/>
      <c r="AA9" s="56"/>
      <c r="AB9" s="56"/>
      <c r="AC9" s="56"/>
      <c r="AD9" s="56"/>
      <c r="AE9" s="56"/>
      <c r="AF9" s="56"/>
      <c r="AG9" s="56"/>
    </row>
    <row r="10" spans="2:33" x14ac:dyDescent="0.25">
      <c r="I10" s="246"/>
      <c r="J10" s="244"/>
      <c r="K10" s="244"/>
      <c r="L10" s="244"/>
      <c r="M10" s="245"/>
      <c r="N10" s="245"/>
      <c r="O10" s="243"/>
      <c r="Z10" s="56"/>
      <c r="AA10" s="56"/>
      <c r="AB10" s="56"/>
      <c r="AC10" s="56"/>
      <c r="AD10" s="56"/>
      <c r="AE10" s="56"/>
      <c r="AF10" s="56"/>
      <c r="AG10" s="56"/>
    </row>
    <row r="11" spans="2:33" x14ac:dyDescent="0.25">
      <c r="I11" s="246"/>
      <c r="J11" s="244"/>
      <c r="K11" s="244"/>
      <c r="L11" s="244"/>
      <c r="M11" s="208">
        <f>SUM('RESUMEN PPTO'!D14,'RESUMEN PPTO'!F14)</f>
        <v>0</v>
      </c>
      <c r="N11" s="208">
        <f>SUM('RESUMEN PPTO'!E14,'RESUMEN PPTO'!G14)</f>
        <v>0</v>
      </c>
      <c r="O11" s="243"/>
      <c r="Z11" s="56"/>
      <c r="AA11" s="56"/>
      <c r="AB11" s="56"/>
      <c r="AC11" s="56"/>
      <c r="AD11" s="56"/>
      <c r="AE11" s="56"/>
      <c r="AF11" s="56"/>
      <c r="AG11" s="56"/>
    </row>
    <row r="12" spans="2:33" ht="22.5" x14ac:dyDescent="0.25">
      <c r="I12" s="246">
        <v>4</v>
      </c>
      <c r="J12" s="244" t="s">
        <v>71</v>
      </c>
      <c r="K12" s="244"/>
      <c r="L12" s="244"/>
      <c r="M12" s="206" t="s">
        <v>72</v>
      </c>
      <c r="N12" s="243" t="str">
        <f>IF(M13&gt;0.3,"No cumple porque el subsidio destinado a la cuenta Inversión supera el 30,00% del subsidio total permitido en las bases técnicas","Cumple")</f>
        <v>Cumple</v>
      </c>
      <c r="O12" s="243"/>
      <c r="Z12" s="56"/>
      <c r="AA12" s="56"/>
      <c r="AB12" s="56"/>
      <c r="AC12" s="56"/>
      <c r="AD12" s="56"/>
      <c r="AE12" s="56"/>
      <c r="AF12" s="56"/>
      <c r="AG12" s="56"/>
    </row>
    <row r="13" spans="2:33" ht="28.5" customHeight="1" x14ac:dyDescent="0.25">
      <c r="I13" s="246"/>
      <c r="J13" s="244"/>
      <c r="K13" s="244"/>
      <c r="L13" s="244"/>
      <c r="M13" s="209">
        <f>IFERROR('RESUMEN PPTO'!C13/'RESUMEN PPTO'!C14,0)</f>
        <v>0</v>
      </c>
      <c r="N13" s="243"/>
      <c r="O13" s="243"/>
      <c r="Z13" s="56"/>
      <c r="AA13" s="56"/>
      <c r="AB13" s="56"/>
      <c r="AC13" s="56"/>
      <c r="AD13" s="56"/>
      <c r="AE13" s="56"/>
      <c r="AF13" s="56"/>
      <c r="AG13" s="56"/>
    </row>
    <row r="14" spans="2:33" ht="22.5" x14ac:dyDescent="0.25">
      <c r="I14" s="246">
        <v>5</v>
      </c>
      <c r="J14" s="244" t="s">
        <v>73</v>
      </c>
      <c r="K14" s="244"/>
      <c r="L14" s="244"/>
      <c r="M14" s="206" t="s">
        <v>74</v>
      </c>
      <c r="N14" s="243" t="str">
        <f>IF(M15&gt;0.1,"No cumple porque el subsidio destinado a la cuenta Administración supera el 10,00% del subsidio total permitido en las bases técnicas","Cumple")</f>
        <v>Cumple</v>
      </c>
      <c r="O14" s="243"/>
      <c r="Z14" s="56"/>
      <c r="AA14" s="56"/>
      <c r="AB14" s="56"/>
      <c r="AC14" s="56"/>
      <c r="AD14" s="56"/>
      <c r="AE14" s="56"/>
      <c r="AF14" s="56"/>
      <c r="AG14" s="56"/>
    </row>
    <row r="15" spans="2:33" ht="35.25" customHeight="1" x14ac:dyDescent="0.25">
      <c r="I15" s="246"/>
      <c r="J15" s="244"/>
      <c r="K15" s="244"/>
      <c r="L15" s="244"/>
      <c r="M15" s="209">
        <f>IFERROR('RESUMEN PPTO'!C12/'RESUMEN PPTO'!C14,0)</f>
        <v>0</v>
      </c>
      <c r="N15" s="243"/>
      <c r="O15" s="243"/>
      <c r="Z15" s="56"/>
      <c r="AA15" s="56"/>
      <c r="AB15" s="56"/>
      <c r="AC15" s="56"/>
      <c r="AD15" s="56"/>
      <c r="AE15" s="56"/>
      <c r="AF15" s="56"/>
      <c r="AG15" s="56"/>
    </row>
    <row r="16" spans="2:33" ht="35.25" customHeight="1" x14ac:dyDescent="0.25">
      <c r="I16" s="246">
        <v>6</v>
      </c>
      <c r="J16" s="254" t="s">
        <v>75</v>
      </c>
      <c r="K16" s="255"/>
      <c r="L16" s="256"/>
      <c r="M16" s="260" t="str">
        <f>IF(AND('RESUMEN PPTO'!C24="PRESUPUESTO CUADRADO",'RESUMEN PPTO'!D24="PRESUPUESTO CUADRADO"),"Cumple","No cumple porque el presupuesto por actividades no cuadra con el resumen presupuestario por cuentas de gastos")</f>
        <v>Cumple</v>
      </c>
      <c r="N16" s="261"/>
      <c r="O16" s="262"/>
      <c r="Z16" s="56"/>
      <c r="AA16" s="56"/>
      <c r="AB16" s="56"/>
      <c r="AC16" s="56"/>
      <c r="AD16" s="56"/>
      <c r="AE16" s="56"/>
      <c r="AF16" s="56"/>
      <c r="AG16" s="56"/>
    </row>
    <row r="17" spans="9:33" ht="35.25" customHeight="1" x14ac:dyDescent="0.25">
      <c r="I17" s="246"/>
      <c r="J17" s="257"/>
      <c r="K17" s="258"/>
      <c r="L17" s="259"/>
      <c r="M17" s="263"/>
      <c r="N17" s="264"/>
      <c r="O17" s="265"/>
      <c r="Z17" s="56"/>
      <c r="AA17" s="56"/>
      <c r="AB17" s="56"/>
      <c r="AC17" s="56"/>
      <c r="AD17" s="56"/>
      <c r="AE17" s="56"/>
      <c r="AF17" s="56"/>
      <c r="AG17" s="56"/>
    </row>
    <row r="18" spans="9:33" x14ac:dyDescent="0.25">
      <c r="I18" s="246">
        <v>7</v>
      </c>
      <c r="J18" s="244" t="s">
        <v>76</v>
      </c>
      <c r="K18" s="244"/>
      <c r="L18" s="244"/>
      <c r="M18" s="245" t="s">
        <v>77</v>
      </c>
      <c r="N18" s="245" t="s">
        <v>78</v>
      </c>
      <c r="O18" s="243" t="str">
        <f>IF(M20="No","Cumple",IF(N20&gt;0,"Cumple","No cumple debido a que se declara la participación de asociado(s) y no realizan aportes en el presente proyecto"))</f>
        <v>Cumple</v>
      </c>
      <c r="Z18" s="56"/>
      <c r="AA18" s="56"/>
      <c r="AB18" s="56"/>
      <c r="AC18" s="56"/>
      <c r="AD18" s="56"/>
      <c r="AE18" s="56"/>
      <c r="AF18" s="56"/>
      <c r="AG18" s="56"/>
    </row>
    <row r="19" spans="9:33" x14ac:dyDescent="0.25">
      <c r="I19" s="246"/>
      <c r="J19" s="244"/>
      <c r="K19" s="244"/>
      <c r="L19" s="244"/>
      <c r="M19" s="245"/>
      <c r="N19" s="245"/>
      <c r="O19" s="243"/>
      <c r="Z19" s="56"/>
      <c r="AA19" s="56"/>
      <c r="AB19" s="56"/>
      <c r="AC19" s="56"/>
      <c r="AD19" s="56"/>
      <c r="AE19" s="56"/>
      <c r="AF19" s="56"/>
      <c r="AG19" s="56"/>
    </row>
    <row r="20" spans="9:33" x14ac:dyDescent="0.25">
      <c r="I20" s="246"/>
      <c r="J20" s="244"/>
      <c r="K20" s="244"/>
      <c r="L20" s="244"/>
      <c r="M20" s="82" t="s">
        <v>25</v>
      </c>
      <c r="N20" s="208">
        <f>SUM('RESUMEN PPTO'!F14:G14)</f>
        <v>0</v>
      </c>
      <c r="O20" s="243"/>
      <c r="Z20" s="56"/>
      <c r="AA20" s="56"/>
      <c r="AB20" s="56"/>
      <c r="AC20" s="56"/>
      <c r="AD20" s="56"/>
      <c r="AE20" s="56"/>
      <c r="AF20" s="56"/>
      <c r="AG20" s="56"/>
    </row>
    <row r="21" spans="9:33" ht="15" customHeight="1" x14ac:dyDescent="0.25">
      <c r="I21" s="246">
        <v>8</v>
      </c>
      <c r="J21" s="244" t="s">
        <v>79</v>
      </c>
      <c r="K21" s="244"/>
      <c r="L21" s="244"/>
      <c r="M21" s="245" t="s">
        <v>80</v>
      </c>
      <c r="N21" s="247" t="s">
        <v>81</v>
      </c>
      <c r="O21" s="251" t="str">
        <f>IF(M23="No","Cumple",IF(N23&gt;0.4,"No cumple porque se destina mas de un 40% del subsidio solicitado al pago de una o más Entidades Colaboradoras","Cumple"))</f>
        <v>Cumple</v>
      </c>
      <c r="Z21" s="56"/>
      <c r="AA21" s="56"/>
      <c r="AB21" s="56"/>
      <c r="AC21" s="56"/>
      <c r="AD21" s="56"/>
      <c r="AE21" s="56"/>
      <c r="AF21" s="56"/>
      <c r="AG21" s="56"/>
    </row>
    <row r="22" spans="9:33" x14ac:dyDescent="0.25">
      <c r="I22" s="246"/>
      <c r="J22" s="244"/>
      <c r="K22" s="244"/>
      <c r="L22" s="244"/>
      <c r="M22" s="245"/>
      <c r="N22" s="247"/>
      <c r="O22" s="252"/>
      <c r="Z22" s="56"/>
      <c r="AA22" s="56"/>
      <c r="AB22" s="56"/>
      <c r="AC22" s="56"/>
      <c r="AD22" s="56"/>
      <c r="AE22" s="56"/>
      <c r="AF22" s="56"/>
      <c r="AG22" s="56"/>
    </row>
    <row r="23" spans="9:33" ht="43.5" customHeight="1" x14ac:dyDescent="0.25">
      <c r="I23" s="246"/>
      <c r="J23" s="244"/>
      <c r="K23" s="244"/>
      <c r="L23" s="244"/>
      <c r="M23" s="227" t="s">
        <v>25</v>
      </c>
      <c r="N23" s="210">
        <f>IFERROR(OPERACION!H10/'RESUMEN PPTO'!C14,0)</f>
        <v>0</v>
      </c>
      <c r="O23" s="253"/>
      <c r="Z23" s="56"/>
      <c r="AA23" s="56"/>
      <c r="AB23" s="56"/>
      <c r="AC23" s="56"/>
      <c r="AD23" s="56"/>
      <c r="AE23" s="56"/>
      <c r="AF23" s="56"/>
      <c r="AG23" s="56"/>
    </row>
    <row r="24" spans="9:33" x14ac:dyDescent="0.25">
      <c r="Z24" s="56"/>
      <c r="AA24" s="56"/>
      <c r="AB24" s="56"/>
      <c r="AC24" s="56"/>
      <c r="AD24" s="56"/>
      <c r="AE24" s="56"/>
      <c r="AF24" s="56"/>
      <c r="AG24" s="56"/>
    </row>
    <row r="25" spans="9:33" x14ac:dyDescent="0.25">
      <c r="Z25" s="56"/>
      <c r="AA25" s="56"/>
      <c r="AB25" s="56"/>
      <c r="AC25" s="56"/>
      <c r="AD25" s="56"/>
      <c r="AE25" s="56"/>
      <c r="AF25" s="56"/>
      <c r="AG25" s="56"/>
    </row>
    <row r="26" spans="9:33" x14ac:dyDescent="0.25">
      <c r="Z26" s="56"/>
      <c r="AA26" s="56"/>
      <c r="AB26" s="56"/>
      <c r="AC26" s="56"/>
      <c r="AD26" s="56"/>
      <c r="AE26" s="56"/>
      <c r="AF26" s="56"/>
      <c r="AG26" s="56"/>
    </row>
    <row r="27" spans="9:33" x14ac:dyDescent="0.25">
      <c r="Z27" s="56"/>
      <c r="AA27" s="56"/>
      <c r="AB27" s="56"/>
      <c r="AC27" s="56"/>
      <c r="AD27" s="56"/>
      <c r="AE27" s="56"/>
      <c r="AF27" s="56"/>
      <c r="AG27" s="56"/>
    </row>
    <row r="28" spans="9:33" x14ac:dyDescent="0.25">
      <c r="Z28" s="56"/>
      <c r="AA28" s="56"/>
      <c r="AB28" s="56"/>
      <c r="AC28" s="56"/>
      <c r="AD28" s="56"/>
      <c r="AE28" s="56"/>
      <c r="AF28" s="56"/>
      <c r="AG28" s="56"/>
    </row>
    <row r="29" spans="9:33" x14ac:dyDescent="0.25">
      <c r="Z29" s="56"/>
      <c r="AA29" s="56"/>
      <c r="AB29" s="56"/>
      <c r="AC29" s="56"/>
      <c r="AD29" s="56"/>
      <c r="AE29" s="56"/>
      <c r="AF29" s="56"/>
      <c r="AG29" s="56"/>
    </row>
    <row r="30" spans="9:33" x14ac:dyDescent="0.25">
      <c r="Z30" s="56"/>
      <c r="AA30" s="56"/>
      <c r="AB30" s="56"/>
      <c r="AC30" s="56"/>
      <c r="AD30" s="56"/>
      <c r="AE30" s="56"/>
      <c r="AF30" s="56"/>
      <c r="AG30" s="56"/>
    </row>
    <row r="31" spans="9:33" x14ac:dyDescent="0.25">
      <c r="Z31" s="56"/>
      <c r="AA31" s="56"/>
      <c r="AB31" s="56"/>
      <c r="AC31" s="56"/>
      <c r="AD31" s="56"/>
      <c r="AE31" s="56"/>
      <c r="AF31" s="56"/>
      <c r="AG31" s="56"/>
    </row>
    <row r="32" spans="9:33" x14ac:dyDescent="0.25">
      <c r="Z32" s="56"/>
      <c r="AA32" s="56"/>
      <c r="AB32" s="56"/>
      <c r="AC32" s="56"/>
      <c r="AD32" s="56"/>
      <c r="AE32" s="56"/>
      <c r="AF32" s="56"/>
      <c r="AG32" s="56"/>
    </row>
    <row r="33" spans="26:33" x14ac:dyDescent="0.25">
      <c r="Z33" s="56"/>
      <c r="AA33" s="56"/>
      <c r="AB33" s="56"/>
      <c r="AC33" s="56"/>
      <c r="AD33" s="56"/>
      <c r="AE33" s="56"/>
      <c r="AF33" s="56"/>
      <c r="AG33" s="56"/>
    </row>
    <row r="34" spans="26:33" x14ac:dyDescent="0.25">
      <c r="Z34" s="56"/>
      <c r="AA34" s="56"/>
      <c r="AB34" s="56"/>
      <c r="AC34" s="56"/>
      <c r="AD34" s="56"/>
      <c r="AE34" s="56"/>
      <c r="AF34" s="56"/>
      <c r="AG34" s="56"/>
    </row>
    <row r="35" spans="26:33" x14ac:dyDescent="0.25">
      <c r="Z35" s="56"/>
      <c r="AA35" s="56"/>
      <c r="AB35" s="56"/>
      <c r="AC35" s="56"/>
      <c r="AD35" s="56"/>
      <c r="AE35" s="56"/>
      <c r="AF35" s="56"/>
      <c r="AG35" s="56"/>
    </row>
    <row r="36" spans="26:33" x14ac:dyDescent="0.25">
      <c r="Z36" s="56"/>
      <c r="AA36" s="56"/>
      <c r="AB36" s="56"/>
      <c r="AC36" s="56"/>
      <c r="AD36" s="56"/>
      <c r="AE36" s="56"/>
      <c r="AF36" s="56"/>
      <c r="AG36" s="56"/>
    </row>
    <row r="37" spans="26:33" x14ac:dyDescent="0.25">
      <c r="Z37" s="56"/>
      <c r="AA37" s="56"/>
      <c r="AB37" s="56"/>
      <c r="AC37" s="56"/>
      <c r="AD37" s="56"/>
      <c r="AE37" s="56"/>
      <c r="AF37" s="56"/>
      <c r="AG37" s="56"/>
    </row>
    <row r="38" spans="26:33" x14ac:dyDescent="0.25">
      <c r="Z38" s="56"/>
      <c r="AA38" s="56"/>
      <c r="AB38" s="56"/>
      <c r="AC38" s="56"/>
      <c r="AD38" s="56"/>
      <c r="AE38" s="56"/>
      <c r="AF38" s="56"/>
      <c r="AG38" s="56"/>
    </row>
    <row r="39" spans="26:33" x14ac:dyDescent="0.25">
      <c r="Z39" s="56"/>
      <c r="AA39" s="56"/>
      <c r="AB39" s="56"/>
      <c r="AC39" s="56"/>
      <c r="AD39" s="56"/>
      <c r="AE39" s="56"/>
      <c r="AF39" s="56"/>
      <c r="AG39" s="56"/>
    </row>
    <row r="40" spans="26:33" x14ac:dyDescent="0.25">
      <c r="Z40" s="56"/>
      <c r="AA40" s="56"/>
      <c r="AB40" s="56"/>
      <c r="AC40" s="56"/>
      <c r="AD40" s="56"/>
      <c r="AE40" s="56"/>
      <c r="AF40" s="56"/>
      <c r="AG40" s="56"/>
    </row>
    <row r="41" spans="26:33" x14ac:dyDescent="0.25">
      <c r="Z41" s="56"/>
      <c r="AA41" s="56"/>
      <c r="AB41" s="56"/>
      <c r="AC41" s="56"/>
      <c r="AD41" s="56"/>
      <c r="AE41" s="56"/>
      <c r="AF41" s="56"/>
      <c r="AG41" s="56"/>
    </row>
    <row r="42" spans="26:33" x14ac:dyDescent="0.25">
      <c r="Z42" s="56"/>
      <c r="AA42" s="56"/>
      <c r="AB42" s="56"/>
      <c r="AC42" s="56"/>
      <c r="AD42" s="56"/>
      <c r="AE42" s="56"/>
      <c r="AF42" s="56"/>
      <c r="AG42" s="56"/>
    </row>
    <row r="43" spans="26:33" x14ac:dyDescent="0.25">
      <c r="Z43" s="56"/>
      <c r="AA43" s="56"/>
      <c r="AB43" s="56"/>
      <c r="AC43" s="56"/>
      <c r="AD43" s="56"/>
      <c r="AE43" s="56"/>
      <c r="AF43" s="56"/>
      <c r="AG43" s="56"/>
    </row>
    <row r="44" spans="26:33" x14ac:dyDescent="0.25">
      <c r="Z44" s="56"/>
      <c r="AA44" s="56"/>
      <c r="AB44" s="56"/>
      <c r="AC44" s="56"/>
      <c r="AD44" s="56"/>
      <c r="AE44" s="56"/>
      <c r="AF44" s="56"/>
      <c r="AG44" s="56"/>
    </row>
    <row r="45" spans="26:33" x14ac:dyDescent="0.25">
      <c r="Z45" s="56"/>
      <c r="AA45" s="56"/>
      <c r="AB45" s="56"/>
      <c r="AC45" s="56"/>
      <c r="AD45" s="56"/>
      <c r="AE45" s="56"/>
      <c r="AF45" s="56"/>
      <c r="AG45" s="56"/>
    </row>
    <row r="46" spans="26:33" x14ac:dyDescent="0.25">
      <c r="Z46" s="56"/>
      <c r="AA46" s="56"/>
      <c r="AB46" s="56"/>
      <c r="AC46" s="56"/>
      <c r="AD46" s="56"/>
      <c r="AE46" s="56"/>
      <c r="AF46" s="56"/>
      <c r="AG46" s="56"/>
    </row>
    <row r="47" spans="26:33" x14ac:dyDescent="0.25">
      <c r="Z47" s="56"/>
      <c r="AA47" s="56"/>
      <c r="AB47" s="56"/>
      <c r="AC47" s="56"/>
      <c r="AD47" s="56"/>
      <c r="AE47" s="56"/>
      <c r="AF47" s="56"/>
      <c r="AG47" s="56"/>
    </row>
    <row r="48" spans="26:33" x14ac:dyDescent="0.25">
      <c r="Z48" s="56"/>
      <c r="AA48" s="56"/>
      <c r="AB48" s="56"/>
      <c r="AC48" s="56"/>
      <c r="AD48" s="56"/>
      <c r="AE48" s="56"/>
      <c r="AF48" s="56"/>
      <c r="AG48" s="56"/>
    </row>
    <row r="49" spans="26:33" x14ac:dyDescent="0.25">
      <c r="Z49" s="56"/>
      <c r="AA49" s="56"/>
      <c r="AB49" s="56"/>
      <c r="AC49" s="56"/>
      <c r="AD49" s="56"/>
      <c r="AE49" s="56"/>
      <c r="AF49" s="56"/>
      <c r="AG49" s="56"/>
    </row>
    <row r="50" spans="26:33" x14ac:dyDescent="0.25">
      <c r="Z50" s="56"/>
      <c r="AA50" s="56"/>
      <c r="AB50" s="56"/>
      <c r="AC50" s="56"/>
      <c r="AD50" s="56"/>
      <c r="AE50" s="56"/>
      <c r="AF50" s="56"/>
      <c r="AG50" s="56"/>
    </row>
    <row r="51" spans="26:33" x14ac:dyDescent="0.25">
      <c r="Z51" s="56"/>
      <c r="AA51" s="56"/>
      <c r="AB51" s="56"/>
      <c r="AC51" s="56"/>
      <c r="AD51" s="56"/>
      <c r="AE51" s="56"/>
      <c r="AF51" s="56"/>
      <c r="AG51" s="56"/>
    </row>
    <row r="52" spans="26:33" x14ac:dyDescent="0.25">
      <c r="Z52" s="56"/>
      <c r="AA52" s="56"/>
      <c r="AB52" s="56"/>
      <c r="AC52" s="56"/>
      <c r="AD52" s="56"/>
      <c r="AE52" s="56"/>
      <c r="AF52" s="56"/>
      <c r="AG52" s="56"/>
    </row>
    <row r="53" spans="26:33" x14ac:dyDescent="0.25">
      <c r="Z53" s="56"/>
      <c r="AA53" s="56"/>
      <c r="AB53" s="56"/>
      <c r="AC53" s="56"/>
      <c r="AD53" s="56"/>
      <c r="AE53" s="56"/>
      <c r="AF53" s="56"/>
      <c r="AG53" s="56"/>
    </row>
    <row r="54" spans="26:33" x14ac:dyDescent="0.25">
      <c r="Z54" s="56"/>
      <c r="AA54" s="56"/>
      <c r="AB54" s="56"/>
      <c r="AC54" s="56"/>
      <c r="AD54" s="56"/>
      <c r="AE54" s="56"/>
      <c r="AF54" s="56"/>
      <c r="AG54" s="56"/>
    </row>
    <row r="55" spans="26:33" x14ac:dyDescent="0.25">
      <c r="Z55" s="56"/>
      <c r="AA55" s="56"/>
      <c r="AB55" s="56"/>
      <c r="AC55" s="56"/>
      <c r="AD55" s="56"/>
      <c r="AE55" s="56"/>
      <c r="AF55" s="56"/>
      <c r="AG55" s="56"/>
    </row>
    <row r="56" spans="26:33" x14ac:dyDescent="0.25">
      <c r="Z56" s="56"/>
      <c r="AA56" s="56"/>
      <c r="AB56" s="56"/>
      <c r="AC56" s="56"/>
      <c r="AD56" s="56"/>
      <c r="AE56" s="56"/>
      <c r="AF56" s="56"/>
      <c r="AG56" s="56"/>
    </row>
    <row r="57" spans="26:33" x14ac:dyDescent="0.25">
      <c r="Z57" s="56"/>
      <c r="AA57" s="56"/>
      <c r="AB57" s="56"/>
      <c r="AC57" s="56"/>
      <c r="AD57" s="56"/>
      <c r="AE57" s="56"/>
      <c r="AF57" s="56"/>
      <c r="AG57" s="56"/>
    </row>
    <row r="58" spans="26:33" x14ac:dyDescent="0.25">
      <c r="Z58" s="56"/>
      <c r="AA58" s="56"/>
      <c r="AB58" s="56"/>
      <c r="AC58" s="56"/>
      <c r="AD58" s="56"/>
      <c r="AE58" s="56"/>
      <c r="AF58" s="56"/>
      <c r="AG58" s="56"/>
    </row>
    <row r="59" spans="26:33" x14ac:dyDescent="0.25">
      <c r="Z59" s="56"/>
      <c r="AA59" s="56"/>
      <c r="AB59" s="56"/>
      <c r="AC59" s="56"/>
      <c r="AD59" s="56"/>
      <c r="AE59" s="56"/>
      <c r="AF59" s="56"/>
      <c r="AG59" s="56"/>
    </row>
    <row r="60" spans="26:33" x14ac:dyDescent="0.25">
      <c r="Z60" s="56"/>
      <c r="AA60" s="56"/>
      <c r="AB60" s="56"/>
      <c r="AC60" s="56"/>
      <c r="AD60" s="56"/>
      <c r="AE60" s="56"/>
      <c r="AF60" s="56"/>
      <c r="AG60" s="56"/>
    </row>
    <row r="61" spans="26:33" x14ac:dyDescent="0.25">
      <c r="Z61" s="56"/>
      <c r="AA61" s="56"/>
      <c r="AB61" s="56"/>
      <c r="AC61" s="56"/>
      <c r="AD61" s="56"/>
      <c r="AE61" s="56"/>
      <c r="AF61" s="56"/>
      <c r="AG61" s="56"/>
    </row>
    <row r="62" spans="26:33" x14ac:dyDescent="0.25">
      <c r="Z62" s="56"/>
      <c r="AA62" s="56"/>
      <c r="AB62" s="56"/>
      <c r="AC62" s="56"/>
      <c r="AD62" s="56"/>
      <c r="AE62" s="56"/>
      <c r="AF62" s="56"/>
      <c r="AG62" s="56"/>
    </row>
    <row r="63" spans="26:33" x14ac:dyDescent="0.25">
      <c r="Z63" s="56"/>
      <c r="AA63" s="56"/>
      <c r="AB63" s="56"/>
      <c r="AC63" s="56"/>
      <c r="AD63" s="56"/>
      <c r="AE63" s="56"/>
      <c r="AF63" s="56"/>
      <c r="AG63" s="56"/>
    </row>
    <row r="64" spans="26:33" x14ac:dyDescent="0.25">
      <c r="Z64" s="56"/>
      <c r="AA64" s="56"/>
      <c r="AB64" s="56"/>
      <c r="AC64" s="56"/>
      <c r="AD64" s="56"/>
      <c r="AE64" s="56"/>
      <c r="AF64" s="56"/>
      <c r="AG64" s="56"/>
    </row>
    <row r="65" spans="26:33" x14ac:dyDescent="0.25">
      <c r="Z65" s="56"/>
      <c r="AA65" s="56"/>
      <c r="AB65" s="56"/>
      <c r="AC65" s="56"/>
      <c r="AD65" s="56"/>
      <c r="AE65" s="56"/>
      <c r="AF65" s="56"/>
      <c r="AG65" s="56"/>
    </row>
    <row r="66" spans="26:33" x14ac:dyDescent="0.25">
      <c r="Z66" s="56"/>
      <c r="AA66" s="56"/>
      <c r="AB66" s="56"/>
      <c r="AC66" s="56"/>
      <c r="AD66" s="56"/>
      <c r="AE66" s="56"/>
      <c r="AF66" s="56"/>
      <c r="AG66" s="56"/>
    </row>
    <row r="67" spans="26:33" x14ac:dyDescent="0.25">
      <c r="Z67" s="56"/>
      <c r="AA67" s="56"/>
      <c r="AB67" s="56"/>
      <c r="AC67" s="56"/>
      <c r="AD67" s="56"/>
      <c r="AE67" s="56"/>
      <c r="AF67" s="56"/>
      <c r="AG67" s="56"/>
    </row>
    <row r="68" spans="26:33" x14ac:dyDescent="0.25">
      <c r="Z68" s="56"/>
      <c r="AA68" s="56"/>
      <c r="AB68" s="56"/>
      <c r="AC68" s="56"/>
      <c r="AD68" s="56"/>
      <c r="AE68" s="56"/>
      <c r="AF68" s="56"/>
      <c r="AG68" s="56"/>
    </row>
    <row r="69" spans="26:33" x14ac:dyDescent="0.25">
      <c r="Z69" s="56"/>
      <c r="AA69" s="56"/>
      <c r="AB69" s="56"/>
      <c r="AC69" s="56"/>
      <c r="AD69" s="56"/>
      <c r="AE69" s="56"/>
      <c r="AF69" s="56"/>
      <c r="AG69" s="56"/>
    </row>
    <row r="70" spans="26:33" x14ac:dyDescent="0.25">
      <c r="Z70" s="56"/>
      <c r="AA70" s="56"/>
      <c r="AB70" s="56"/>
      <c r="AC70" s="56"/>
      <c r="AD70" s="56"/>
      <c r="AE70" s="56"/>
      <c r="AF70" s="56"/>
      <c r="AG70" s="56"/>
    </row>
    <row r="71" spans="26:33" x14ac:dyDescent="0.25">
      <c r="Z71" s="56"/>
      <c r="AA71" s="56"/>
      <c r="AB71" s="56"/>
      <c r="AC71" s="56"/>
      <c r="AD71" s="56"/>
      <c r="AE71" s="56"/>
      <c r="AF71" s="56"/>
      <c r="AG71" s="56"/>
    </row>
    <row r="72" spans="26:33" x14ac:dyDescent="0.25">
      <c r="Z72" s="56"/>
      <c r="AA72" s="56"/>
      <c r="AB72" s="56"/>
      <c r="AC72" s="56"/>
      <c r="AD72" s="56"/>
      <c r="AE72" s="56"/>
      <c r="AF72" s="56"/>
      <c r="AG72" s="56"/>
    </row>
  </sheetData>
  <sheetProtection algorithmName="SHA-512" hashValue="o1bEDl0Nr9yNrN3tOFd5FaA3z+YbvjQkuttRDzgHGuEWQpMSvXdIO5LizlM6S0gvM3xppsnFjirnhCyzoy6LfQ==" saltValue="MmKPz2yF2yybeMW3u+G8Cg==" spinCount="100000" sheet="1" formatCells="0" formatColumns="0" formatRows="0" insertColumns="0" insertRows="0" insertHyperlinks="0" deleteColumns="0" deleteRows="0" sort="0" autoFilter="0" pivotTables="0"/>
  <mergeCells count="35">
    <mergeCell ref="I12:I13"/>
    <mergeCell ref="I14:I15"/>
    <mergeCell ref="I16:I17"/>
    <mergeCell ref="I18:I20"/>
    <mergeCell ref="I21:I23"/>
    <mergeCell ref="N12:O13"/>
    <mergeCell ref="N14:O15"/>
    <mergeCell ref="J16:L17"/>
    <mergeCell ref="M16:O17"/>
    <mergeCell ref="J18:L20"/>
    <mergeCell ref="M18:M19"/>
    <mergeCell ref="J12:L13"/>
    <mergeCell ref="J14:L15"/>
    <mergeCell ref="J21:L23"/>
    <mergeCell ref="M21:M22"/>
    <mergeCell ref="N21:N22"/>
    <mergeCell ref="O21:O23"/>
    <mergeCell ref="N18:N19"/>
    <mergeCell ref="O18:O20"/>
    <mergeCell ref="B3:G4"/>
    <mergeCell ref="J4:L4"/>
    <mergeCell ref="O9:O11"/>
    <mergeCell ref="J9:L11"/>
    <mergeCell ref="M9:M10"/>
    <mergeCell ref="N9:N10"/>
    <mergeCell ref="J7:L8"/>
    <mergeCell ref="M4:O4"/>
    <mergeCell ref="O7:O8"/>
    <mergeCell ref="J5:L6"/>
    <mergeCell ref="O5:O6"/>
    <mergeCell ref="I5:I6"/>
    <mergeCell ref="I7:I8"/>
    <mergeCell ref="I9:I11"/>
    <mergeCell ref="M5:N5"/>
    <mergeCell ref="M6:N6"/>
  </mergeCells>
  <conditionalFormatting sqref="M16:O17">
    <cfRule type="cellIs" dxfId="9" priority="1" operator="equal">
      <formula>"Cumple"</formula>
    </cfRule>
    <cfRule type="cellIs" dxfId="8" priority="2" operator="notEqual">
      <formula>"Cumple"</formula>
    </cfRule>
  </conditionalFormatting>
  <conditionalFormatting sqref="O5:O11 N12:O15 O18:O21">
    <cfRule type="cellIs" dxfId="7" priority="3" operator="equal">
      <formula>"Cumple"</formula>
    </cfRule>
    <cfRule type="cellIs" dxfId="6" priority="4" operator="notEqual">
      <formula>"Cumple"</formula>
    </cfRule>
  </conditionalFormatting>
  <dataValidations count="1">
    <dataValidation type="list" allowBlank="1" showInputMessage="1" showErrorMessage="1" errorTitle="Error" error="Debe seleccionar entre las opciones de la lista desplegable (Sí/No)" sqref="M20 M24:M25" xr:uid="{6ECBEC56-B085-419F-930C-52A08AA072A2}">
      <formula1>si_no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Seleccione una opción de la lista desplegable" xr:uid="{704A7227-5377-4AEF-B585-61CF67DA6ADA}">
          <x14:formula1>
            <xm:f>Hoja1!$B$5:$B$7</xm:f>
          </x14:formula1>
          <xm:sqref>M8</xm:sqref>
        </x14:dataValidation>
        <x14:dataValidation type="list" allowBlank="1" showInputMessage="1" showErrorMessage="1" errorTitle="Error" error="Seleccione una alternativa de la lista desplegable (Sí/No)" xr:uid="{51D9332D-60FE-4A6A-BF69-9D9A9A2D48AC}">
          <x14:formula1>
            <xm:f>Hoja1!$B$15:$B$16</xm:f>
          </x14:formula1>
          <xm:sqref>M23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6" tint="0.39997558519241921"/>
  </sheetPr>
  <dimension ref="B1:K25"/>
  <sheetViews>
    <sheetView showGridLines="0" zoomScaleNormal="100" workbookViewId="0">
      <selection activeCell="F21" sqref="F21"/>
    </sheetView>
  </sheetViews>
  <sheetFormatPr baseColWidth="10" defaultColWidth="11.42578125" defaultRowHeight="15" x14ac:dyDescent="0.25"/>
  <cols>
    <col min="1" max="1" width="3.7109375" style="3" customWidth="1"/>
    <col min="2" max="2" width="28.5703125" style="3" bestFit="1" customWidth="1"/>
    <col min="3" max="8" width="30.7109375" style="3" customWidth="1"/>
    <col min="9" max="9" width="11.42578125" style="3"/>
    <col min="10" max="10" width="32.42578125" style="3" customWidth="1"/>
    <col min="11" max="11" width="40.5703125" style="3" customWidth="1"/>
    <col min="12" max="16" width="55.7109375" style="3" customWidth="1"/>
    <col min="17" max="16384" width="11.42578125" style="3"/>
  </cols>
  <sheetData>
    <row r="1" spans="2:11" ht="15" customHeight="1" thickBot="1" x14ac:dyDescent="0.3"/>
    <row r="2" spans="2:11" ht="19.5" customHeight="1" thickBot="1" x14ac:dyDescent="0.35">
      <c r="B2" s="277" t="s">
        <v>82</v>
      </c>
      <c r="C2" s="278"/>
      <c r="D2" s="278"/>
      <c r="E2" s="278"/>
      <c r="F2" s="278"/>
      <c r="G2" s="278"/>
      <c r="H2" s="278"/>
      <c r="I2" s="44"/>
      <c r="J2" s="276"/>
      <c r="K2" s="276"/>
    </row>
    <row r="3" spans="2:11" ht="15.75" thickBot="1" x14ac:dyDescent="0.3">
      <c r="J3" s="276"/>
      <c r="K3" s="276"/>
    </row>
    <row r="4" spans="2:11" ht="21.75" thickBot="1" x14ac:dyDescent="0.3">
      <c r="B4" s="283" t="s">
        <v>83</v>
      </c>
      <c r="C4" s="284" t="s">
        <v>84</v>
      </c>
      <c r="D4" s="285" t="s">
        <v>209</v>
      </c>
      <c r="E4" s="286"/>
      <c r="F4" s="286"/>
      <c r="G4" s="286"/>
      <c r="H4" s="286"/>
      <c r="J4" s="45"/>
      <c r="K4" s="45"/>
    </row>
    <row r="5" spans="2:11" ht="15.75" thickBot="1" x14ac:dyDescent="0.3">
      <c r="J5" s="46"/>
      <c r="K5" s="46"/>
    </row>
    <row r="6" spans="2:11" ht="18" customHeight="1" thickBot="1" x14ac:dyDescent="0.3">
      <c r="B6" s="281" t="s">
        <v>85</v>
      </c>
      <c r="C6" s="282"/>
      <c r="D6" s="282"/>
      <c r="E6" s="282"/>
      <c r="F6" s="282"/>
      <c r="G6" s="282"/>
      <c r="H6" s="282"/>
    </row>
    <row r="7" spans="2:11" ht="41.25" customHeight="1" thickBot="1" x14ac:dyDescent="0.3">
      <c r="B7" s="279" t="s">
        <v>86</v>
      </c>
      <c r="C7" s="280"/>
      <c r="D7" s="280"/>
      <c r="E7" s="280"/>
      <c r="F7" s="280"/>
      <c r="G7" s="280"/>
      <c r="H7" s="280"/>
    </row>
    <row r="8" spans="2:11" ht="21.6" customHeight="1" thickBot="1" x14ac:dyDescent="0.3"/>
    <row r="9" spans="2:11" s="9" customFormat="1" ht="25.5" x14ac:dyDescent="0.25">
      <c r="B9" s="47" t="s">
        <v>87</v>
      </c>
      <c r="C9" s="48" t="s">
        <v>88</v>
      </c>
      <c r="D9" s="49" t="s">
        <v>89</v>
      </c>
      <c r="E9" s="49" t="s">
        <v>90</v>
      </c>
      <c r="F9" s="49" t="s">
        <v>91</v>
      </c>
      <c r="G9" s="49" t="s">
        <v>92</v>
      </c>
      <c r="H9" s="50" t="s">
        <v>93</v>
      </c>
    </row>
    <row r="10" spans="2:11" x14ac:dyDescent="0.25">
      <c r="B10" s="52" t="s">
        <v>94</v>
      </c>
      <c r="C10" s="53">
        <f>Tabla13[[#Totals],[Aporte Innova Chile
(Subsidio) ($)]]</f>
        <v>0</v>
      </c>
      <c r="D10" s="53">
        <f>Tabla13[[#Totals],[Aporte Beneficiaria (Pecuniario) ($)]]</f>
        <v>0</v>
      </c>
      <c r="E10" s="53">
        <f>Tabla13[[#Totals],[Aporte Beneficiaria (Valorado) ($)]]</f>
        <v>0</v>
      </c>
      <c r="F10" s="61">
        <f>Tabla13[[#Totals],[Aporte Asociados (Pecuniario) ($)]]</f>
        <v>0</v>
      </c>
      <c r="G10" s="61">
        <f>Tabla13[[#Totals],[Aporte Asociados (Valorado) ($)]]</f>
        <v>0</v>
      </c>
      <c r="H10" s="85">
        <f>SUM(C10:G10)</f>
        <v>0</v>
      </c>
    </row>
    <row r="11" spans="2:11" ht="15" customHeight="1" x14ac:dyDescent="0.25">
      <c r="B11" s="52" t="s">
        <v>95</v>
      </c>
      <c r="C11" s="53">
        <f>Tabla37[[#Totals],[Aporte Innova Chile
(Subsidio) ($)]]</f>
        <v>0</v>
      </c>
      <c r="D11" s="53">
        <f>Tabla37[[#Totals],[Aporte Beneficiaria (Pecuniario) ($)]]</f>
        <v>0</v>
      </c>
      <c r="E11" s="53">
        <f>Tabla37[[#Totals],[Aporte Beneficiaria (Valorado) ($)]]</f>
        <v>0</v>
      </c>
      <c r="F11" s="61">
        <f>Tabla37[[#Totals],[Aporte Asociados (Pecuniario) ($)]]</f>
        <v>0</v>
      </c>
      <c r="G11" s="61">
        <f>Tabla37[[#Totals],[Aporte Asociados (Valorado) ($)]]</f>
        <v>0</v>
      </c>
      <c r="H11" s="85">
        <f>SUM(C11:G11)</f>
        <v>0</v>
      </c>
    </row>
    <row r="12" spans="2:11" x14ac:dyDescent="0.25">
      <c r="B12" s="52" t="s">
        <v>96</v>
      </c>
      <c r="C12" s="53">
        <f>Tabla58[[#Totals],[Aporte Innova Chile
(Subsidio) ($)]]</f>
        <v>0</v>
      </c>
      <c r="D12" s="53">
        <f>Tabla58[[#Totals],[Aporte Beneficiaria (Pecuniario) ($)]]</f>
        <v>0</v>
      </c>
      <c r="E12" s="53">
        <f>Tabla58[[#Totals],[Aporte Beneficiaria (Valorado) ($)]]</f>
        <v>0</v>
      </c>
      <c r="F12" s="61">
        <f>Tabla58[[#Totals],[Aporte Asociados (Pecuniario) ($)]]</f>
        <v>0</v>
      </c>
      <c r="G12" s="61">
        <f>Tabla58[[#Totals],[Aporte Asociados (Valorado) ($)]]</f>
        <v>0</v>
      </c>
      <c r="H12" s="85">
        <f>SUM(C12:G12)</f>
        <v>0</v>
      </c>
    </row>
    <row r="13" spans="2:11" x14ac:dyDescent="0.25">
      <c r="B13" s="52" t="s">
        <v>97</v>
      </c>
      <c r="C13" s="53">
        <f>Tabla89[[#Totals],[Aporte Innova Chile
(Subsidio) ($)]]</f>
        <v>0</v>
      </c>
      <c r="D13" s="53">
        <f>Tabla89[[#Totals],[Aporte Beneficiaria (Pecuniario) ($)]]</f>
        <v>0</v>
      </c>
      <c r="E13" s="53">
        <f>Tabla89[[#Totals],[Aporte Beneficiaria (Valorado) ($)]]</f>
        <v>0</v>
      </c>
      <c r="F13" s="61">
        <f>Tabla89[[#Totals],[Aporte Asociados (Pecuniario) ($)]]</f>
        <v>0</v>
      </c>
      <c r="G13" s="61">
        <f>Tabla89[[#Totals],[Aporte Asociados (Valorado) ($)]]</f>
        <v>0</v>
      </c>
      <c r="H13" s="85">
        <f>SUM(C13:G13)</f>
        <v>0</v>
      </c>
    </row>
    <row r="14" spans="2:11" x14ac:dyDescent="0.25">
      <c r="B14" s="54" t="s">
        <v>98</v>
      </c>
      <c r="C14" s="15">
        <f>SUM(C10:C13)</f>
        <v>0</v>
      </c>
      <c r="D14" s="15">
        <f>SUM(D10:D13)</f>
        <v>0</v>
      </c>
      <c r="E14" s="15">
        <f>SUM(E10:E13)</f>
        <v>0</v>
      </c>
      <c r="F14" s="15">
        <f>SUM(F10:F13)</f>
        <v>0</v>
      </c>
      <c r="G14" s="15">
        <f>SUM(G10:G13)</f>
        <v>0</v>
      </c>
      <c r="H14" s="85">
        <f>SUM(C14:G14)</f>
        <v>0</v>
      </c>
    </row>
    <row r="15" spans="2:11" ht="15.75" thickBot="1" x14ac:dyDescent="0.3">
      <c r="B15" s="55" t="s">
        <v>99</v>
      </c>
      <c r="C15" s="31">
        <f>IFERROR(ROUND(C14/$H$14,4),0)</f>
        <v>0</v>
      </c>
      <c r="D15" s="31">
        <f t="shared" ref="D15:G15" si="0">IFERROR(ROUND(D14/$H$14,4),0)</f>
        <v>0</v>
      </c>
      <c r="E15" s="31">
        <f t="shared" si="0"/>
        <v>0</v>
      </c>
      <c r="F15" s="31">
        <f t="shared" si="0"/>
        <v>0</v>
      </c>
      <c r="G15" s="31">
        <f t="shared" si="0"/>
        <v>0</v>
      </c>
      <c r="H15" s="32"/>
    </row>
    <row r="16" spans="2:11" x14ac:dyDescent="0.25">
      <c r="B16" s="274" t="s">
        <v>100</v>
      </c>
      <c r="C16" s="274"/>
      <c r="D16" s="274"/>
      <c r="E16" s="274"/>
      <c r="F16" s="274"/>
      <c r="G16" s="274"/>
      <c r="H16" s="274"/>
    </row>
    <row r="17" spans="2:8" ht="11.25" customHeight="1" thickBot="1" x14ac:dyDescent="0.3">
      <c r="B17" s="275"/>
      <c r="C17" s="275"/>
      <c r="D17" s="275"/>
      <c r="E17" s="275"/>
      <c r="F17" s="275"/>
      <c r="G17" s="275"/>
      <c r="H17" s="275"/>
    </row>
    <row r="18" spans="2:8" ht="15" customHeight="1" x14ac:dyDescent="0.25">
      <c r="B18" s="266" t="s">
        <v>101</v>
      </c>
      <c r="C18" s="267"/>
      <c r="D18" s="268"/>
    </row>
    <row r="19" spans="2:8" x14ac:dyDescent="0.25">
      <c r="B19" s="269"/>
      <c r="C19" s="270"/>
      <c r="D19" s="271"/>
    </row>
    <row r="20" spans="2:8" ht="15" customHeight="1" x14ac:dyDescent="0.25">
      <c r="B20" s="230"/>
      <c r="C20" s="59" t="s">
        <v>102</v>
      </c>
      <c r="D20" s="231" t="s">
        <v>103</v>
      </c>
    </row>
    <row r="21" spans="2:8" ht="28.5" customHeight="1" x14ac:dyDescent="0.25">
      <c r="B21" s="232" t="s">
        <v>104</v>
      </c>
      <c r="C21" s="229">
        <f>C14</f>
        <v>0</v>
      </c>
      <c r="D21" s="233">
        <f>H14</f>
        <v>0</v>
      </c>
    </row>
    <row r="22" spans="2:8" ht="25.5" x14ac:dyDescent="0.25">
      <c r="B22" s="232" t="s">
        <v>105</v>
      </c>
      <c r="C22" s="51">
        <f>'PLAN DE TRABAJO'!K23</f>
        <v>0</v>
      </c>
      <c r="D22" s="233">
        <f>'PLAN DE TRABAJO'!L23</f>
        <v>0</v>
      </c>
    </row>
    <row r="23" spans="2:8" x14ac:dyDescent="0.25">
      <c r="B23" s="234" t="s">
        <v>106</v>
      </c>
      <c r="C23" s="51">
        <f>TRUNC(ABS(C21-C22))</f>
        <v>0</v>
      </c>
      <c r="D23" s="233">
        <f>TRUNC(ABS(D21-D22))</f>
        <v>0</v>
      </c>
    </row>
    <row r="24" spans="2:8" ht="66" customHeight="1" x14ac:dyDescent="0.25">
      <c r="B24" s="234" t="s">
        <v>107</v>
      </c>
      <c r="C24" s="58" t="str">
        <f>IF(C23=0,"PRESUPUESTO CUADRADO","EXISTEN DIFERENCIAS ENTRE EL APORTE CORRESPONDIENTE DECLARADO EN EL PRESUPUESTO POR CUENTAS Y EL PRESUPUESTO POR ACTIVIDADES")</f>
        <v>PRESUPUESTO CUADRADO</v>
      </c>
      <c r="D24" s="235" t="str">
        <f>IF(D23=0,"PRESUPUESTO CUADRADO","EXISTEN DIFERENCIAS ENTRE EL APORTE CORRESPONDIENTE DECLARADO EN EL PRESUPUESTO POR CUENTAS Y EL PRESUPUESTO POR ACTIVIDADES")</f>
        <v>PRESUPUESTO CUADRADO</v>
      </c>
    </row>
    <row r="25" spans="2:8" ht="36.75" customHeight="1" thickBot="1" x14ac:dyDescent="0.3">
      <c r="B25" s="236" t="s">
        <v>108</v>
      </c>
      <c r="C25" s="272" t="str">
        <f>IF(AND(C24="PRESUPUESTO CUADRADO",D24="PRESUPUESTO CUADRADO"),"PRESUPUESTO CUADRADO","DEBE CUADRAR PRESUPUESTO POR ACTIVIDADES CON PRESUPUESTO POR CUENTAS")</f>
        <v>PRESUPUESTO CUADRADO</v>
      </c>
      <c r="D25" s="273"/>
    </row>
  </sheetData>
  <sheetProtection algorithmName="SHA-512" hashValue="So4NQbRGUaqmTgddv1guJHuuxnfHJDNlE787jl63ofkXo7ElZQ//Gm+24cyAPjq2LY0bbAQdNrxFqJZas1MGsg==" saltValue="kJ4IV6Ub++YdLJ5VwRL8cw==" spinCount="100000" sheet="1" formatCells="0" formatColumns="0" formatRows="0" insertColumns="0" insertRows="0" insertHyperlinks="0" deleteColumns="0" deleteRows="0" sort="0" autoFilter="0" pivotTables="0"/>
  <customSheetViews>
    <customSheetView guid="{473BFED3-A772-4200-9583-202E007800C0}" showGridLines="0">
      <selection activeCell="B4" sqref="B4:G10"/>
      <pageMargins left="0" right="0" top="0" bottom="0" header="0" footer="0"/>
      <pageSetup orientation="portrait"/>
    </customSheetView>
  </customSheetViews>
  <mergeCells count="9">
    <mergeCell ref="B18:D19"/>
    <mergeCell ref="C25:D25"/>
    <mergeCell ref="B16:H17"/>
    <mergeCell ref="J2:K3"/>
    <mergeCell ref="B2:H2"/>
    <mergeCell ref="B7:H7"/>
    <mergeCell ref="B6:H6"/>
    <mergeCell ref="B4:C4"/>
    <mergeCell ref="D4:H4"/>
  </mergeCells>
  <phoneticPr fontId="37" type="noConversion"/>
  <conditionalFormatting sqref="C25">
    <cfRule type="cellIs" dxfId="5" priority="1" operator="notEqual">
      <formula>"PRESUPUESTO CUADRADO"</formula>
    </cfRule>
    <cfRule type="cellIs" dxfId="4" priority="2" operator="equal">
      <formula>"PRESUPUESTO CUADRADO"</formula>
    </cfRule>
  </conditionalFormatting>
  <conditionalFormatting sqref="C23:D23">
    <cfRule type="cellIs" dxfId="3" priority="3" operator="equal">
      <formula>0</formula>
    </cfRule>
    <cfRule type="cellIs" dxfId="2" priority="4" operator="greaterThan">
      <formula>0</formula>
    </cfRule>
  </conditionalFormatting>
  <conditionalFormatting sqref="K5">
    <cfRule type="cellIs" dxfId="1" priority="11" operator="equal">
      <formula>"Cumple"</formula>
    </cfRule>
    <cfRule type="cellIs" dxfId="0" priority="12" operator="equal">
      <formula>"No cumple, el porcentaje máximo permitido de cofinanciamiento es de un 80,00% (REVISAR CELDA C15)"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6AC488"/>
  </sheetPr>
  <dimension ref="B1:AD21"/>
  <sheetViews>
    <sheetView showGridLines="0" zoomScale="80" zoomScaleNormal="80" workbookViewId="0">
      <selection activeCell="M17" sqref="M17"/>
    </sheetView>
  </sheetViews>
  <sheetFormatPr baseColWidth="10" defaultColWidth="11.42578125" defaultRowHeight="15" x14ac:dyDescent="0.25"/>
  <cols>
    <col min="1" max="1" width="3.7109375" customWidth="1"/>
    <col min="2" max="2" width="25.85546875" customWidth="1"/>
    <col min="3" max="4" width="23.85546875" customWidth="1"/>
    <col min="5" max="5" width="17.85546875" customWidth="1"/>
    <col min="6" max="6" width="25.140625" customWidth="1"/>
    <col min="7" max="7" width="22" bestFit="1" customWidth="1"/>
    <col min="8" max="9" width="11.42578125" customWidth="1"/>
    <col min="10" max="10" width="16.28515625" customWidth="1"/>
    <col min="11" max="11" width="15" customWidth="1"/>
    <col min="12" max="12" width="16.28515625" customWidth="1"/>
    <col min="13" max="15" width="18.7109375" customWidth="1"/>
    <col min="16" max="16" width="17.28515625" customWidth="1"/>
    <col min="17" max="17" width="15.28515625" customWidth="1"/>
    <col min="19" max="19" width="11.42578125" style="111"/>
  </cols>
  <sheetData>
    <row r="1" spans="2:30" x14ac:dyDescent="0.25">
      <c r="E1" s="16"/>
      <c r="U1" s="113" t="s">
        <v>109</v>
      </c>
    </row>
    <row r="2" spans="2:30" ht="19.5" thickBot="1" x14ac:dyDescent="0.35">
      <c r="E2" s="16"/>
      <c r="J2" s="302" t="s">
        <v>110</v>
      </c>
      <c r="K2" s="303"/>
      <c r="L2" s="303"/>
      <c r="M2" s="303"/>
      <c r="N2" s="303"/>
      <c r="O2" s="303"/>
      <c r="P2" s="304"/>
      <c r="U2" s="113" t="s">
        <v>111</v>
      </c>
    </row>
    <row r="3" spans="2:30" ht="19.5" thickBot="1" x14ac:dyDescent="0.35">
      <c r="B3" s="238" t="s">
        <v>112</v>
      </c>
      <c r="C3" s="239"/>
      <c r="D3" s="239"/>
      <c r="E3" s="239"/>
      <c r="F3" s="239"/>
      <c r="G3" s="240"/>
      <c r="J3" s="60" t="s">
        <v>113</v>
      </c>
      <c r="K3" s="305" t="s">
        <v>114</v>
      </c>
      <c r="L3" s="306"/>
      <c r="M3" s="306"/>
      <c r="N3" s="306"/>
      <c r="O3" s="306"/>
      <c r="P3" s="307"/>
      <c r="U3" s="113" t="s">
        <v>115</v>
      </c>
    </row>
    <row r="4" spans="2:30" ht="19.5" customHeight="1" thickBot="1" x14ac:dyDescent="0.35">
      <c r="B4" s="2"/>
      <c r="C4" s="2"/>
      <c r="D4" s="2"/>
      <c r="J4" s="101"/>
      <c r="K4" s="308" t="s">
        <v>116</v>
      </c>
      <c r="L4" s="309"/>
      <c r="M4" s="309"/>
      <c r="N4" s="309"/>
      <c r="O4" s="309"/>
      <c r="P4" s="310"/>
      <c r="U4" s="113" t="s">
        <v>117</v>
      </c>
    </row>
    <row r="5" spans="2:30" ht="19.5" customHeight="1" thickBot="1" x14ac:dyDescent="0.35">
      <c r="B5" s="290" t="s">
        <v>118</v>
      </c>
      <c r="C5" s="291"/>
      <c r="D5" s="291"/>
      <c r="E5" s="291"/>
      <c r="F5" s="291"/>
      <c r="G5" s="292"/>
      <c r="J5" s="102"/>
      <c r="K5" s="308" t="s">
        <v>119</v>
      </c>
      <c r="L5" s="309"/>
      <c r="M5" s="309"/>
      <c r="N5" s="309"/>
      <c r="O5" s="309"/>
      <c r="P5" s="310"/>
      <c r="R5" s="16"/>
      <c r="U5" s="113" t="s">
        <v>120</v>
      </c>
    </row>
    <row r="6" spans="2:30" s="12" customFormat="1" x14ac:dyDescent="0.25">
      <c r="B6" s="293" t="s">
        <v>121</v>
      </c>
      <c r="C6" s="294"/>
      <c r="D6" s="294"/>
      <c r="E6" s="294"/>
      <c r="F6" s="294"/>
      <c r="G6" s="295"/>
      <c r="H6"/>
      <c r="I6"/>
      <c r="J6" s="95"/>
      <c r="K6" s="311"/>
      <c r="L6" s="311"/>
      <c r="M6" s="311"/>
      <c r="N6" s="83"/>
      <c r="O6" s="83"/>
      <c r="R6" s="16"/>
      <c r="S6" s="112"/>
      <c r="U6" s="113" t="s">
        <v>122</v>
      </c>
    </row>
    <row r="7" spans="2:30" s="12" customFormat="1" x14ac:dyDescent="0.25">
      <c r="B7" s="296" t="s">
        <v>123</v>
      </c>
      <c r="C7" s="297"/>
      <c r="D7" s="297"/>
      <c r="E7" s="297"/>
      <c r="F7" s="297"/>
      <c r="G7" s="298"/>
      <c r="H7"/>
      <c r="I7"/>
      <c r="J7"/>
      <c r="K7" s="18"/>
      <c r="L7" s="13"/>
      <c r="R7" s="16"/>
      <c r="S7" s="112"/>
      <c r="U7" s="113" t="s">
        <v>124</v>
      </c>
    </row>
    <row r="8" spans="2:30" s="12" customFormat="1" x14ac:dyDescent="0.25">
      <c r="B8" s="299" t="s">
        <v>125</v>
      </c>
      <c r="C8" s="300"/>
      <c r="D8" s="300"/>
      <c r="E8" s="300"/>
      <c r="F8" s="300"/>
      <c r="G8" s="301"/>
      <c r="H8"/>
      <c r="I8"/>
      <c r="J8"/>
      <c r="K8" s="18"/>
      <c r="L8" s="13"/>
      <c r="R8" s="16"/>
      <c r="S8" s="112"/>
      <c r="U8" s="113" t="s">
        <v>126</v>
      </c>
    </row>
    <row r="9" spans="2:30" s="12" customFormat="1" ht="15.75" thickBot="1" x14ac:dyDescent="0.3">
      <c r="B9" s="287" t="s">
        <v>127</v>
      </c>
      <c r="C9" s="288"/>
      <c r="D9" s="288"/>
      <c r="E9" s="288"/>
      <c r="F9" s="288"/>
      <c r="G9" s="289"/>
      <c r="H9" s="20"/>
      <c r="I9" s="20"/>
      <c r="J9" s="20"/>
      <c r="K9" s="13"/>
      <c r="L9" s="13"/>
      <c r="R9" s="16"/>
      <c r="S9" s="112"/>
    </row>
    <row r="10" spans="2:30" s="12" customFormat="1" x14ac:dyDescent="0.25">
      <c r="H10" s="20"/>
      <c r="I10" s="20"/>
      <c r="J10" s="20"/>
      <c r="K10" s="13"/>
      <c r="L10" s="13"/>
      <c r="R10" s="16"/>
      <c r="S10" s="112"/>
    </row>
    <row r="11" spans="2:30" s="12" customFormat="1" ht="15" customHeight="1" x14ac:dyDescent="0.25">
      <c r="H11"/>
      <c r="I11"/>
      <c r="J11"/>
      <c r="K11" s="13"/>
      <c r="L11" s="13"/>
      <c r="R11" s="16"/>
      <c r="S11" s="112"/>
    </row>
    <row r="12" spans="2:30" ht="15.75" thickBot="1" x14ac:dyDescent="0.3">
      <c r="B12" s="1"/>
      <c r="E12" s="19"/>
      <c r="F12" s="19"/>
    </row>
    <row r="13" spans="2:30" s="12" customFormat="1" ht="60" customHeight="1" thickBot="1" x14ac:dyDescent="0.25">
      <c r="B13" s="126" t="s">
        <v>128</v>
      </c>
      <c r="C13" s="127" t="s">
        <v>129</v>
      </c>
      <c r="D13" s="127" t="s">
        <v>130</v>
      </c>
      <c r="E13" s="108" t="s">
        <v>131</v>
      </c>
      <c r="F13" s="108" t="s">
        <v>132</v>
      </c>
      <c r="G13" s="108" t="s">
        <v>133</v>
      </c>
      <c r="H13" s="108" t="s">
        <v>134</v>
      </c>
      <c r="I13" s="114" t="s">
        <v>135</v>
      </c>
      <c r="J13" s="109" t="s">
        <v>136</v>
      </c>
      <c r="K13" s="109" t="s">
        <v>137</v>
      </c>
      <c r="L13" s="109" t="s">
        <v>138</v>
      </c>
      <c r="M13" s="110" t="s">
        <v>139</v>
      </c>
      <c r="N13" s="110" t="s">
        <v>140</v>
      </c>
      <c r="O13" s="137" t="s">
        <v>141</v>
      </c>
      <c r="P13" s="103" t="s">
        <v>98</v>
      </c>
      <c r="R13" s="112"/>
      <c r="AC13" s="30" t="s">
        <v>23</v>
      </c>
      <c r="AD13" s="30" t="s">
        <v>25</v>
      </c>
    </row>
    <row r="14" spans="2:30" ht="39.75" customHeight="1" x14ac:dyDescent="0.25">
      <c r="B14" s="105"/>
      <c r="C14" s="105"/>
      <c r="D14" s="105"/>
      <c r="E14" s="74"/>
      <c r="F14" s="74"/>
      <c r="G14" s="74"/>
      <c r="H14" s="74"/>
      <c r="I14" s="219">
        <f>Tabla13[[#This Row],[Dedicación proyecto:
horas al mes '[A'](*)]]*Tabla13[[#This Row],[N° Meses '[B']]]</f>
        <v>0</v>
      </c>
      <c r="J14" s="220"/>
      <c r="K14" s="221">
        <v>0</v>
      </c>
      <c r="L14" s="221">
        <v>0</v>
      </c>
      <c r="M14" s="221">
        <v>0</v>
      </c>
      <c r="N14" s="221">
        <v>0</v>
      </c>
      <c r="O14" s="221">
        <v>0</v>
      </c>
      <c r="P14" s="222">
        <f>SUM(Tabla13[[#This Row],[Aporte Innova Chile
(Subsidio) ($)]:[Aporte Asociados (Valorado) ($)]])</f>
        <v>0</v>
      </c>
      <c r="R14" s="111"/>
      <c r="S14"/>
    </row>
    <row r="15" spans="2:30" ht="39.950000000000003" customHeight="1" x14ac:dyDescent="0.25">
      <c r="B15" s="26"/>
      <c r="C15" s="26"/>
      <c r="D15" s="26"/>
      <c r="E15" s="27"/>
      <c r="F15" s="27"/>
      <c r="G15" s="27"/>
      <c r="H15" s="74"/>
      <c r="I15" s="223">
        <f>Tabla13[[#This Row],[Dedicación proyecto:
horas al mes '[A'](*)]]*Tabla13[[#This Row],[N° Meses '[B']]]</f>
        <v>0</v>
      </c>
      <c r="J15" s="224"/>
      <c r="K15" s="221">
        <v>0</v>
      </c>
      <c r="L15" s="221">
        <v>0</v>
      </c>
      <c r="M15" s="221">
        <v>0</v>
      </c>
      <c r="N15" s="221">
        <v>0</v>
      </c>
      <c r="O15" s="221">
        <v>0</v>
      </c>
      <c r="P15" s="222">
        <f>SUM(Tabla13[[#This Row],[Aporte Innova Chile
(Subsidio) ($)]:[Aporte Asociados (Valorado) ($)]])</f>
        <v>0</v>
      </c>
      <c r="R15" s="111"/>
      <c r="S15"/>
    </row>
    <row r="16" spans="2:30" ht="39.950000000000003" customHeight="1" x14ac:dyDescent="0.25">
      <c r="B16" s="26"/>
      <c r="C16" s="26"/>
      <c r="D16" s="26"/>
      <c r="E16" s="27"/>
      <c r="F16" s="27"/>
      <c r="G16" s="27"/>
      <c r="H16" s="74"/>
      <c r="I16" s="223">
        <f>Tabla13[[#This Row],[Dedicación proyecto:
horas al mes '[A'](*)]]*Tabla13[[#This Row],[N° Meses '[B']]]</f>
        <v>0</v>
      </c>
      <c r="J16" s="224"/>
      <c r="K16" s="221">
        <v>0</v>
      </c>
      <c r="L16" s="221">
        <v>0</v>
      </c>
      <c r="M16" s="221">
        <v>0</v>
      </c>
      <c r="N16" s="221">
        <v>0</v>
      </c>
      <c r="O16" s="221">
        <v>0</v>
      </c>
      <c r="P16" s="222">
        <f>SUM(Tabla13[[#This Row],[Aporte Innova Chile
(Subsidio) ($)]:[Aporte Asociados (Valorado) ($)]])</f>
        <v>0</v>
      </c>
      <c r="R16" s="111"/>
      <c r="S16"/>
    </row>
    <row r="17" spans="2:19" ht="39.950000000000003" customHeight="1" x14ac:dyDescent="0.25">
      <c r="B17" s="26"/>
      <c r="C17" s="26"/>
      <c r="D17" s="26"/>
      <c r="E17" s="27"/>
      <c r="F17" s="27"/>
      <c r="G17" s="27"/>
      <c r="H17" s="74"/>
      <c r="I17" s="223">
        <f>Tabla13[[#This Row],[Dedicación proyecto:
horas al mes '[A'](*)]]*Tabla13[[#This Row],[N° Meses '[B']]]</f>
        <v>0</v>
      </c>
      <c r="J17" s="224"/>
      <c r="K17" s="221">
        <v>0</v>
      </c>
      <c r="L17" s="221">
        <v>0</v>
      </c>
      <c r="M17" s="221">
        <v>0</v>
      </c>
      <c r="N17" s="221">
        <v>0</v>
      </c>
      <c r="O17" s="221">
        <v>0</v>
      </c>
      <c r="P17" s="222">
        <f>SUM(Tabla13[[#This Row],[Aporte Innova Chile
(Subsidio) ($)]:[Aporte Asociados (Valorado) ($)]])</f>
        <v>0</v>
      </c>
      <c r="R17" s="111"/>
      <c r="S17"/>
    </row>
    <row r="18" spans="2:19" ht="39.950000000000003" customHeight="1" x14ac:dyDescent="0.25">
      <c r="B18" s="26"/>
      <c r="C18" s="26"/>
      <c r="D18" s="26"/>
      <c r="E18" s="27"/>
      <c r="F18" s="27"/>
      <c r="G18" s="27"/>
      <c r="H18" s="74"/>
      <c r="I18" s="223">
        <f>Tabla13[[#This Row],[Dedicación proyecto:
horas al mes '[A'](*)]]*Tabla13[[#This Row],[N° Meses '[B']]]</f>
        <v>0</v>
      </c>
      <c r="J18" s="224"/>
      <c r="K18" s="221">
        <v>0</v>
      </c>
      <c r="L18" s="221">
        <v>0</v>
      </c>
      <c r="M18" s="221">
        <v>0</v>
      </c>
      <c r="N18" s="221">
        <v>0</v>
      </c>
      <c r="O18" s="221">
        <v>0</v>
      </c>
      <c r="P18" s="222">
        <f>SUM(Tabla13[[#This Row],[Aporte Innova Chile
(Subsidio) ($)]:[Aporte Asociados (Valorado) ($)]])</f>
        <v>0</v>
      </c>
      <c r="R18" s="111"/>
      <c r="S18"/>
    </row>
    <row r="19" spans="2:19" ht="39.950000000000003" customHeight="1" x14ac:dyDescent="0.25">
      <c r="B19" s="26"/>
      <c r="C19" s="26"/>
      <c r="D19" s="26"/>
      <c r="E19" s="27"/>
      <c r="F19" s="27"/>
      <c r="G19" s="27"/>
      <c r="H19" s="74"/>
      <c r="I19" s="223">
        <f>Tabla13[[#This Row],[Dedicación proyecto:
horas al mes '[A'](*)]]*Tabla13[[#This Row],[N° Meses '[B']]]</f>
        <v>0</v>
      </c>
      <c r="J19" s="224"/>
      <c r="K19" s="221">
        <v>0</v>
      </c>
      <c r="L19" s="221">
        <v>0</v>
      </c>
      <c r="M19" s="221">
        <v>0</v>
      </c>
      <c r="N19" s="221">
        <v>0</v>
      </c>
      <c r="O19" s="221">
        <v>0</v>
      </c>
      <c r="P19" s="222">
        <f>SUM(Tabla13[[#This Row],[Aporte Innova Chile
(Subsidio) ($)]:[Aporte Asociados (Valorado) ($)]])</f>
        <v>0</v>
      </c>
      <c r="R19" s="111"/>
      <c r="S19"/>
    </row>
    <row r="20" spans="2:19" ht="39.950000000000003" customHeight="1" thickBot="1" x14ac:dyDescent="0.3">
      <c r="B20" s="26"/>
      <c r="C20" s="26"/>
      <c r="D20" s="26"/>
      <c r="E20" s="27"/>
      <c r="F20" s="27"/>
      <c r="G20" s="27"/>
      <c r="H20" s="74"/>
      <c r="I20" s="223">
        <f>Tabla13[[#This Row],[Dedicación proyecto:
horas al mes '[A'](*)]]*Tabla13[[#This Row],[N° Meses '[B']]]</f>
        <v>0</v>
      </c>
      <c r="J20" s="224"/>
      <c r="K20" s="221">
        <v>0</v>
      </c>
      <c r="L20" s="221">
        <v>0</v>
      </c>
      <c r="M20" s="221">
        <v>0</v>
      </c>
      <c r="N20" s="221">
        <v>0</v>
      </c>
      <c r="O20" s="221">
        <v>0</v>
      </c>
      <c r="P20" s="222">
        <f>SUM(Tabla13[[#This Row],[Aporte Innova Chile
(Subsidio) ($)]:[Aporte Asociados (Valorado) ($)]])</f>
        <v>0</v>
      </c>
      <c r="R20" s="111"/>
      <c r="S20"/>
    </row>
    <row r="21" spans="2:19" ht="16.5" thickBot="1" x14ac:dyDescent="0.3">
      <c r="B21" s="97"/>
      <c r="C21" s="98"/>
      <c r="D21" s="98"/>
      <c r="E21" s="98"/>
      <c r="F21" s="98"/>
      <c r="G21" s="98"/>
      <c r="H21" s="98"/>
      <c r="I21" s="98"/>
      <c r="J21" s="99" t="s">
        <v>142</v>
      </c>
      <c r="K21" s="131">
        <f>SUM(Tabla13[Aporte Innova Chile
(Subsidio) ($)])</f>
        <v>0</v>
      </c>
      <c r="L21" s="132">
        <f>SUM(Tabla13[Aporte Beneficiaria (Pecuniario) ($)])</f>
        <v>0</v>
      </c>
      <c r="M21" s="132">
        <f>SUM(Tabla13[Aporte Beneficiaria (Valorado) ($)])</f>
        <v>0</v>
      </c>
      <c r="N21" s="132">
        <f>SUM(Tabla13[Aporte Asociados (Pecuniario) ($)])</f>
        <v>0</v>
      </c>
      <c r="O21" s="133">
        <f>SUM(Tabla13[Aporte Asociados (Valorado) ($)])</f>
        <v>0</v>
      </c>
      <c r="P21" s="134">
        <f>SUM(Tabla13[TOTAL ($)])</f>
        <v>0</v>
      </c>
      <c r="R21" s="111"/>
      <c r="S21"/>
    </row>
  </sheetData>
  <sheetProtection formatCells="0" formatColumns="0" formatRows="0" insertColumns="0" insertRows="0" insertHyperlinks="0" deleteColumns="0" deleteRows="0" sort="0" autoFilter="0" pivotTables="0"/>
  <dataConsolidate/>
  <customSheetViews>
    <customSheetView guid="{473BFED3-A772-4200-9583-202E007800C0}" showGridLines="0">
      <selection activeCell="F19" sqref="F19"/>
      <pageMargins left="0" right="0" top="0" bottom="0" header="0" footer="0"/>
      <pageSetup orientation="portrait" horizontalDpi="0" verticalDpi="0" r:id="rId1"/>
    </customSheetView>
  </customSheetViews>
  <mergeCells count="11">
    <mergeCell ref="J2:P2"/>
    <mergeCell ref="K3:P3"/>
    <mergeCell ref="K4:P4"/>
    <mergeCell ref="K5:P5"/>
    <mergeCell ref="K6:M6"/>
    <mergeCell ref="B9:G9"/>
    <mergeCell ref="B3:G3"/>
    <mergeCell ref="B5:G5"/>
    <mergeCell ref="B6:G6"/>
    <mergeCell ref="B7:G7"/>
    <mergeCell ref="B8:G8"/>
  </mergeCells>
  <dataValidations count="5">
    <dataValidation type="whole" allowBlank="1" showInputMessage="1" showErrorMessage="1" errorTitle="Error" error="Debe ingresar solo valores numéricos enteros positivos, considerando una dedicación máxima de 180 horas por mes." sqref="G14:G20" xr:uid="{E19B1299-8EE0-4F4F-B05B-CECA3F74666B}">
      <formula1>0</formula1>
      <formula2>180</formula2>
    </dataValidation>
    <dataValidation type="list" allowBlank="1" showInputMessage="1" showErrorMessage="1" sqref="F14:F20" xr:uid="{30755A0A-8198-4A96-A4F7-E27D2C6BC935}">
      <formula1>cargos</formula1>
    </dataValidation>
    <dataValidation type="list" allowBlank="1" showInputMessage="1" showErrorMessage="1" errorTitle="Error" error="Debe seleccionar una alternativa de la lista desplegable (Beneficiaria/Asociado)" sqref="D14:D20" xr:uid="{00B4321A-124B-4C80-AB45-CBA6EF19E59C}">
      <formula1>Participantes</formula1>
    </dataValidation>
    <dataValidation type="whole" allowBlank="1" showInputMessage="1" showErrorMessage="1" errorTitle="Error" error="Ingrese un número entero positivo" sqref="I14:P20" xr:uid="{AFC4700A-07A8-41B9-9D4D-9E2309EE7887}">
      <formula1>0</formula1>
      <formula2>9.99999999999999E+59</formula2>
    </dataValidation>
    <dataValidation type="list" allowBlank="1" showInputMessage="1" showErrorMessage="1" sqref="E14:E20" xr:uid="{C7929CCB-CF74-4A91-9DFF-6B7801BCE21C}">
      <formula1>$U$1:$U$7</formula1>
    </dataValidation>
  </dataValidation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Seleccione un valor de la lista desplegable (1 - 16 meses)" xr:uid="{7DDCAFC5-BACA-441B-BAE7-021DE7A9BCB0}">
          <x14:formula1>
            <xm:f>Hoja1!$A$1:$A$36</xm:f>
          </x14:formula1>
          <xm:sqref>H14:H20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6AC488"/>
  </sheetPr>
  <dimension ref="B1:M18"/>
  <sheetViews>
    <sheetView showGridLines="0" zoomScale="80" zoomScaleNormal="80" workbookViewId="0">
      <selection activeCell="M14" sqref="M14"/>
    </sheetView>
  </sheetViews>
  <sheetFormatPr baseColWidth="10" defaultColWidth="11.42578125" defaultRowHeight="15" x14ac:dyDescent="0.25"/>
  <cols>
    <col min="1" max="1" width="3.7109375" customWidth="1"/>
    <col min="2" max="2" width="43.28515625" customWidth="1"/>
    <col min="3" max="3" width="32.5703125" customWidth="1"/>
    <col min="4" max="4" width="19.42578125" customWidth="1"/>
    <col min="5" max="5" width="36.85546875" customWidth="1"/>
    <col min="6" max="6" width="24.140625" customWidth="1"/>
    <col min="7" max="7" width="15.85546875" customWidth="1"/>
    <col min="8" max="8" width="19.5703125" customWidth="1"/>
    <col min="9" max="12" width="19.85546875" customWidth="1"/>
    <col min="13" max="13" width="17.5703125" customWidth="1"/>
  </cols>
  <sheetData>
    <row r="1" spans="2:13" ht="15.75" thickBot="1" x14ac:dyDescent="0.3">
      <c r="F1" s="16" t="s">
        <v>23</v>
      </c>
    </row>
    <row r="2" spans="2:13" ht="19.5" thickBot="1" x14ac:dyDescent="0.35">
      <c r="B2" s="238" t="s">
        <v>143</v>
      </c>
      <c r="C2" s="239"/>
      <c r="D2" s="239"/>
      <c r="E2" s="239"/>
      <c r="F2" s="239" t="s">
        <v>25</v>
      </c>
      <c r="G2" s="239"/>
      <c r="H2" s="240"/>
      <c r="J2" s="302" t="s">
        <v>110</v>
      </c>
      <c r="K2" s="303"/>
      <c r="L2" s="303"/>
      <c r="M2" s="304"/>
    </row>
    <row r="3" spans="2:13" ht="17.25" customHeight="1" thickBot="1" x14ac:dyDescent="0.35">
      <c r="B3" s="2"/>
      <c r="J3" s="84" t="s">
        <v>113</v>
      </c>
      <c r="K3" s="306" t="s">
        <v>114</v>
      </c>
      <c r="L3" s="306"/>
      <c r="M3" s="307"/>
    </row>
    <row r="4" spans="2:13" s="12" customFormat="1" ht="25.5" customHeight="1" thickBot="1" x14ac:dyDescent="0.35">
      <c r="B4" s="315" t="s">
        <v>118</v>
      </c>
      <c r="C4" s="316"/>
      <c r="D4" s="316"/>
      <c r="E4" s="316"/>
      <c r="F4" s="316"/>
      <c r="G4" s="316"/>
      <c r="H4" s="317"/>
      <c r="I4" s="28"/>
      <c r="J4" s="123"/>
      <c r="K4" s="309" t="s">
        <v>116</v>
      </c>
      <c r="L4" s="309"/>
      <c r="M4" s="310"/>
    </row>
    <row r="5" spans="2:13" s="12" customFormat="1" ht="27" customHeight="1" x14ac:dyDescent="0.2">
      <c r="B5" s="318" t="s">
        <v>144</v>
      </c>
      <c r="C5" s="319"/>
      <c r="D5" s="319"/>
      <c r="E5" s="319"/>
      <c r="F5" s="319"/>
      <c r="G5" s="319"/>
      <c r="H5" s="320"/>
      <c r="I5" s="13"/>
      <c r="J5" s="122"/>
      <c r="K5" s="309" t="s">
        <v>119</v>
      </c>
      <c r="L5" s="309"/>
      <c r="M5" s="310"/>
    </row>
    <row r="6" spans="2:13" x14ac:dyDescent="0.25">
      <c r="B6" s="312" t="s">
        <v>145</v>
      </c>
      <c r="C6" s="313"/>
      <c r="D6" s="313"/>
      <c r="E6" s="313"/>
      <c r="F6" s="313"/>
      <c r="G6" s="313"/>
      <c r="H6" s="314"/>
      <c r="I6" s="14"/>
      <c r="J6" s="14"/>
      <c r="K6" s="14"/>
      <c r="L6" s="14"/>
      <c r="M6" s="12"/>
    </row>
    <row r="7" spans="2:13" x14ac:dyDescent="0.25">
      <c r="B7" s="312" t="s">
        <v>146</v>
      </c>
      <c r="C7" s="313"/>
      <c r="D7" s="313"/>
      <c r="E7" s="313"/>
      <c r="F7" s="313"/>
      <c r="G7" s="313"/>
      <c r="H7" s="314"/>
      <c r="I7" s="14"/>
      <c r="J7" s="14"/>
      <c r="K7" s="14"/>
      <c r="L7" s="14"/>
      <c r="M7" s="12"/>
    </row>
    <row r="8" spans="2:13" ht="15.75" thickBot="1" x14ac:dyDescent="0.3">
      <c r="B8" s="80"/>
      <c r="C8" s="81"/>
      <c r="D8" s="81"/>
      <c r="E8" s="81"/>
      <c r="F8" s="81"/>
      <c r="G8" s="81"/>
      <c r="H8" s="81"/>
      <c r="I8" s="14"/>
      <c r="J8" s="14"/>
      <c r="K8" s="14"/>
      <c r="L8" s="14"/>
      <c r="M8" s="12"/>
    </row>
    <row r="9" spans="2:13" ht="51.75" customHeight="1" x14ac:dyDescent="0.25">
      <c r="B9" s="115" t="s">
        <v>147</v>
      </c>
      <c r="C9" s="115" t="s">
        <v>148</v>
      </c>
      <c r="D9" s="115" t="s">
        <v>149</v>
      </c>
      <c r="E9" s="94" t="s">
        <v>150</v>
      </c>
      <c r="F9" s="124" t="s">
        <v>151</v>
      </c>
      <c r="G9" s="124" t="s">
        <v>152</v>
      </c>
      <c r="H9" s="94" t="s">
        <v>137</v>
      </c>
      <c r="I9" s="94" t="s">
        <v>138</v>
      </c>
      <c r="J9" s="94" t="s">
        <v>139</v>
      </c>
      <c r="K9" s="116" t="s">
        <v>140</v>
      </c>
      <c r="L9" s="116" t="s">
        <v>141</v>
      </c>
      <c r="M9" s="96" t="s">
        <v>98</v>
      </c>
    </row>
    <row r="10" spans="2:13" ht="91.5" customHeight="1" x14ac:dyDescent="0.25">
      <c r="B10" s="76" t="s">
        <v>153</v>
      </c>
      <c r="C10" s="79" t="s">
        <v>154</v>
      </c>
      <c r="D10" s="77"/>
      <c r="E10" s="125"/>
      <c r="F10" s="78"/>
      <c r="G10" s="211"/>
      <c r="H10" s="212">
        <f>E_RRHH_CREA[[#Totals],[Aporte Innova Chile
(Subsidio) ($)]]+E_OTROS_CREA[[#Totals],[Aporte Innova Chile
(Subsidio) ($)]]</f>
        <v>0</v>
      </c>
      <c r="I10" s="212">
        <f>E_RRHH_CREA[[#Totals],[Aporte Beneficiaria (Pecuniario) ($)]]+E_OTROS_CREA[[#Totals],[Aporte Beneficiaria (Pecuniario) ($)]]</f>
        <v>0</v>
      </c>
      <c r="J10" s="212">
        <f>E_RRHH_CREA[[#Totals],[Aporte Beneficiaria (Valorado) ($)]]+E_OTROS_CREA[[#Totals],[Aporte Beneficiaria (Valorado) ($)]]</f>
        <v>0</v>
      </c>
      <c r="K10" s="212">
        <f>E_RRHH_CREA[[#Totals],[Aporte Asociados (Pecuniario) ($)]]+E_OTROS_CREA[[#Totals],[Aporte Asociados (Pecuniario) ($)]]</f>
        <v>0</v>
      </c>
      <c r="L10" s="212">
        <f>E_RRHH_CREA[[#Totals],[Aporte Asociados (Valorado) ($)]]+E_OTROS_CREA[[#Totals],[Aporte Asociados (Valorado) ($)]]</f>
        <v>0</v>
      </c>
      <c r="M10" s="212">
        <f>E_RRHH_CREA[[#Totals],[TOTAL ($)]]+E_OTROS_CREA[[#Totals],[TOTAL ($)]]</f>
        <v>0</v>
      </c>
    </row>
    <row r="11" spans="2:13" ht="39.950000000000003" customHeight="1" x14ac:dyDescent="0.25">
      <c r="B11" s="75"/>
      <c r="C11" s="74"/>
      <c r="D11" s="73"/>
      <c r="E11" s="34"/>
      <c r="F11" s="73"/>
      <c r="G11" s="213">
        <v>0</v>
      </c>
      <c r="H11" s="214">
        <v>0</v>
      </c>
      <c r="I11" s="214">
        <v>0</v>
      </c>
      <c r="J11" s="214">
        <v>0</v>
      </c>
      <c r="K11" s="214">
        <v>0</v>
      </c>
      <c r="L11" s="214">
        <v>0</v>
      </c>
      <c r="M11" s="215">
        <f>SUM(Tabla37[[#This Row],[Aporte Innova Chile
(Subsidio) ($)]:[Aporte Asociados (Valorado) ($)]])</f>
        <v>0</v>
      </c>
    </row>
    <row r="12" spans="2:13" ht="39.950000000000003" customHeight="1" x14ac:dyDescent="0.25">
      <c r="B12" s="33"/>
      <c r="C12" s="27"/>
      <c r="D12" s="34"/>
      <c r="E12" s="34"/>
      <c r="F12" s="34"/>
      <c r="G12" s="216">
        <v>0</v>
      </c>
      <c r="H12" s="214">
        <v>0</v>
      </c>
      <c r="I12" s="214">
        <v>0</v>
      </c>
      <c r="J12" s="214">
        <v>0</v>
      </c>
      <c r="K12" s="214">
        <v>0</v>
      </c>
      <c r="L12" s="214">
        <v>0</v>
      </c>
      <c r="M12" s="215">
        <f>SUM(Tabla37[[#This Row],[Aporte Innova Chile
(Subsidio) ($)]:[Aporte Asociados (Valorado) ($)]])</f>
        <v>0</v>
      </c>
    </row>
    <row r="13" spans="2:13" ht="39.950000000000003" customHeight="1" x14ac:dyDescent="0.25">
      <c r="B13" s="33"/>
      <c r="C13" s="27"/>
      <c r="D13" s="34"/>
      <c r="E13" s="34"/>
      <c r="F13" s="34"/>
      <c r="G13" s="216">
        <v>0</v>
      </c>
      <c r="H13" s="214">
        <v>0</v>
      </c>
      <c r="I13" s="214">
        <v>0</v>
      </c>
      <c r="J13" s="214">
        <v>0</v>
      </c>
      <c r="K13" s="214">
        <v>0</v>
      </c>
      <c r="L13" s="214">
        <v>0</v>
      </c>
      <c r="M13" s="215">
        <f>SUM(Tabla37[[#This Row],[Aporte Innova Chile
(Subsidio) ($)]:[Aporte Asociados (Valorado) ($)]])</f>
        <v>0</v>
      </c>
    </row>
    <row r="14" spans="2:13" ht="39.950000000000003" customHeight="1" x14ac:dyDescent="0.25">
      <c r="B14" s="33"/>
      <c r="C14" s="27"/>
      <c r="D14" s="34"/>
      <c r="E14" s="34"/>
      <c r="F14" s="34"/>
      <c r="G14" s="216">
        <v>0</v>
      </c>
      <c r="H14" s="214">
        <v>0</v>
      </c>
      <c r="I14" s="214">
        <v>0</v>
      </c>
      <c r="J14" s="214">
        <v>0</v>
      </c>
      <c r="K14" s="214">
        <v>0</v>
      </c>
      <c r="L14" s="214">
        <v>0</v>
      </c>
      <c r="M14" s="215">
        <f>SUM(Tabla37[[#This Row],[Aporte Innova Chile
(Subsidio) ($)]:[Aporte Asociados (Valorado) ($)]])</f>
        <v>0</v>
      </c>
    </row>
    <row r="15" spans="2:13" ht="39.950000000000003" customHeight="1" x14ac:dyDescent="0.25">
      <c r="B15" s="33"/>
      <c r="C15" s="27"/>
      <c r="D15" s="34"/>
      <c r="E15" s="34"/>
      <c r="F15" s="34"/>
      <c r="G15" s="216">
        <v>0</v>
      </c>
      <c r="H15" s="214">
        <v>0</v>
      </c>
      <c r="I15" s="214">
        <v>0</v>
      </c>
      <c r="J15" s="214">
        <v>0</v>
      </c>
      <c r="K15" s="214">
        <v>0</v>
      </c>
      <c r="L15" s="214">
        <v>0</v>
      </c>
      <c r="M15" s="215">
        <f>SUM(Tabla37[[#This Row],[Aporte Innova Chile
(Subsidio) ($)]:[Aporte Asociados (Valorado) ($)]])</f>
        <v>0</v>
      </c>
    </row>
    <row r="16" spans="2:13" ht="39.950000000000003" customHeight="1" x14ac:dyDescent="0.25">
      <c r="B16" s="33"/>
      <c r="C16" s="27"/>
      <c r="D16" s="34"/>
      <c r="E16" s="34"/>
      <c r="F16" s="34"/>
      <c r="G16" s="216">
        <v>0</v>
      </c>
      <c r="H16" s="214">
        <v>0</v>
      </c>
      <c r="I16" s="214">
        <v>0</v>
      </c>
      <c r="J16" s="214">
        <v>0</v>
      </c>
      <c r="K16" s="214">
        <v>0</v>
      </c>
      <c r="L16" s="214">
        <v>0</v>
      </c>
      <c r="M16" s="215">
        <f>SUM(Tabla37[[#This Row],[Aporte Innova Chile
(Subsidio) ($)]:[Aporte Asociados (Valorado) ($)]])</f>
        <v>0</v>
      </c>
    </row>
    <row r="17" spans="2:13" ht="39.950000000000003" customHeight="1" thickBot="1" x14ac:dyDescent="0.3">
      <c r="B17" s="117"/>
      <c r="C17" s="70"/>
      <c r="D17" s="118"/>
      <c r="E17" s="118"/>
      <c r="F17" s="118"/>
      <c r="G17" s="217">
        <v>0</v>
      </c>
      <c r="H17" s="218">
        <v>0</v>
      </c>
      <c r="I17" s="218">
        <v>0</v>
      </c>
      <c r="J17" s="218">
        <v>0</v>
      </c>
      <c r="K17" s="218">
        <v>0</v>
      </c>
      <c r="L17" s="218">
        <v>0</v>
      </c>
      <c r="M17" s="215">
        <f>SUM(Tabla37[[#This Row],[Aporte Innova Chile
(Subsidio) ($)]:[Aporte Asociados (Valorado) ($)]])</f>
        <v>0</v>
      </c>
    </row>
    <row r="18" spans="2:13" ht="15.75" thickBot="1" x14ac:dyDescent="0.3">
      <c r="B18" s="119"/>
      <c r="C18" s="120"/>
      <c r="D18" s="120"/>
      <c r="E18" s="120"/>
      <c r="F18" s="120"/>
      <c r="G18" s="121" t="s">
        <v>142</v>
      </c>
      <c r="H18" s="128">
        <f>SUM(Tabla37[Aporte Innova Chile
(Subsidio) ($)])</f>
        <v>0</v>
      </c>
      <c r="I18" s="129">
        <f>SUM(Tabla37[Aporte Beneficiaria (Pecuniario) ($)])</f>
        <v>0</v>
      </c>
      <c r="J18" s="129">
        <f>SUM(Tabla37[Aporte Beneficiaria (Valorado) ($)])</f>
        <v>0</v>
      </c>
      <c r="K18" s="129">
        <f>SUM(Tabla37[Aporte Asociados (Pecuniario) ($)])</f>
        <v>0</v>
      </c>
      <c r="L18" s="129">
        <f>SUM(Tabla37[Aporte Asociados (Valorado) ($)])</f>
        <v>0</v>
      </c>
      <c r="M18" s="130">
        <f>SUM(Tabla37[TOTAL ($)])</f>
        <v>0</v>
      </c>
    </row>
  </sheetData>
  <sheetProtection formatCells="0" formatColumns="0" formatRows="0" insertRows="0" deleteRows="0" sort="0"/>
  <protectedRanges>
    <protectedRange algorithmName="SHA-512" hashValue="RnI00pNN302gA2W9BjwyMdB1IMze7IlOf9ZJA9ujE+AWekDGLB0jmAN63/q9oq1nO3RD8Liz1fWkkrMDmQ9HEw==" saltValue="tnaKsyYXAUS4lfoRAKfvZg==" spinCount="100000" sqref="C10:C17" name="completar_1_2"/>
  </protectedRanges>
  <customSheetViews>
    <customSheetView guid="{473BFED3-A772-4200-9583-202E007800C0}" showGridLines="0" topLeftCell="A7">
      <selection activeCell="B28" sqref="B28"/>
      <pageMargins left="0" right="0" top="0" bottom="0" header="0" footer="0"/>
      <pageSetup orientation="landscape"/>
    </customSheetView>
  </customSheetViews>
  <mergeCells count="9">
    <mergeCell ref="K3:M3"/>
    <mergeCell ref="J2:M2"/>
    <mergeCell ref="K4:M4"/>
    <mergeCell ref="K5:M5"/>
    <mergeCell ref="B7:H7"/>
    <mergeCell ref="B2:H2"/>
    <mergeCell ref="B4:H4"/>
    <mergeCell ref="B5:H5"/>
    <mergeCell ref="B6:H6"/>
  </mergeCells>
  <phoneticPr fontId="37" type="noConversion"/>
  <dataValidations count="4">
    <dataValidation type="list" allowBlank="1" showInputMessage="1" showErrorMessage="1" errorTitle="Error" error="Debe ingresar una de las opciones de la lista desplegables (&quot;Sí&quot;/&quot;No&quot;)" sqref="D11:D17" xr:uid="{0FFE6DBA-262E-487D-B05B-A15C77CD8CCF}">
      <formula1>$F$1:$F$2</formula1>
    </dataValidation>
    <dataValidation type="whole" allowBlank="1" showInputMessage="1" showErrorMessage="1" errorTitle="Error" error="Debe ingresar valores numéricos enteros positivos." sqref="F11:F17" xr:uid="{8C500BBF-C4F7-4B93-AE3E-30A1BBED3E02}">
      <formula1>0</formula1>
      <formula2>9.99999999999999E+34</formula2>
    </dataValidation>
    <dataValidation type="whole" allowBlank="1" showInputMessage="1" showErrorMessage="1" errorTitle="Error" error="Se debe ingresar valores enteros positivos." sqref="G11:G17" xr:uid="{3CC6C397-4841-42FC-9BFB-579F7CCEE55E}">
      <formula1>0</formula1>
      <formula2>9.99999999999999E+51</formula2>
    </dataValidation>
    <dataValidation type="whole" allowBlank="1" showInputMessage="1" showErrorMessage="1" errorTitle="Error" error="Debe ingresar números enteros positivos." sqref="H10:M17" xr:uid="{75CCDD2D-2FFE-420F-9F7D-7A1983347E95}">
      <formula1>0</formula1>
      <formula2>9.99999999999999E+76</formula2>
    </dataValidation>
  </dataValidations>
  <pageMargins left="0.7" right="0.7" top="0.75" bottom="0.75" header="0.3" footer="0.3"/>
  <pageSetup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8A784-50A2-42E0-9496-DF620EE5A9D5}">
  <sheetPr codeName="Hoja9">
    <tabColor rgb="FFFFFF00"/>
  </sheetPr>
  <dimension ref="B1:R32"/>
  <sheetViews>
    <sheetView tabSelected="1" topLeftCell="A6" zoomScale="80" zoomScaleNormal="80" workbookViewId="0">
      <selection activeCell="G25" sqref="G25"/>
    </sheetView>
  </sheetViews>
  <sheetFormatPr baseColWidth="10" defaultColWidth="11.42578125" defaultRowHeight="15" x14ac:dyDescent="0.25"/>
  <cols>
    <col min="1" max="1" width="2.5703125" customWidth="1"/>
    <col min="2" max="2" width="23.7109375" customWidth="1"/>
    <col min="3" max="3" width="22.28515625" customWidth="1"/>
    <col min="4" max="4" width="21.5703125" customWidth="1"/>
    <col min="5" max="5" width="23.5703125" customWidth="1"/>
    <col min="6" max="6" width="31.140625" customWidth="1"/>
    <col min="7" max="7" width="15.85546875" bestFit="1" customWidth="1"/>
    <col min="8" max="8" width="14.42578125" customWidth="1"/>
    <col min="9" max="9" width="18.28515625" customWidth="1"/>
    <col min="10" max="10" width="19.140625" customWidth="1"/>
    <col min="11" max="11" width="13.28515625" customWidth="1"/>
    <col min="15" max="15" width="14.85546875" bestFit="1" customWidth="1"/>
    <col min="16" max="16" width="14.7109375" bestFit="1" customWidth="1"/>
    <col min="17" max="17" width="13.7109375" bestFit="1" customWidth="1"/>
  </cols>
  <sheetData>
    <row r="1" spans="2:18" ht="15.75" thickBot="1" x14ac:dyDescent="0.3"/>
    <row r="2" spans="2:18" ht="19.5" thickBot="1" x14ac:dyDescent="0.35">
      <c r="B2" s="327" t="s">
        <v>155</v>
      </c>
      <c r="C2" s="328"/>
      <c r="D2" s="328"/>
      <c r="E2" s="328"/>
      <c r="F2" s="328"/>
      <c r="G2" s="328"/>
      <c r="H2" s="328"/>
      <c r="I2" s="328"/>
      <c r="J2" s="329"/>
      <c r="L2" s="302" t="s">
        <v>110</v>
      </c>
      <c r="M2" s="303"/>
      <c r="N2" s="303"/>
      <c r="O2" s="303"/>
      <c r="P2" s="303"/>
      <c r="Q2" s="304"/>
      <c r="R2" s="2"/>
    </row>
    <row r="3" spans="2:18" ht="19.5" thickBot="1" x14ac:dyDescent="0.35">
      <c r="B3" s="65"/>
      <c r="C3" s="65"/>
      <c r="D3" s="65"/>
      <c r="E3" s="65"/>
      <c r="F3" s="65"/>
      <c r="G3" s="65"/>
      <c r="H3" s="65"/>
      <c r="L3" s="226" t="s">
        <v>113</v>
      </c>
      <c r="M3" s="321" t="s">
        <v>114</v>
      </c>
      <c r="N3" s="322"/>
      <c r="O3" s="322"/>
      <c r="P3" s="322"/>
      <c r="Q3" s="323"/>
      <c r="R3" s="1"/>
    </row>
    <row r="4" spans="2:18" ht="30" customHeight="1" x14ac:dyDescent="0.25">
      <c r="B4" s="330" t="s">
        <v>118</v>
      </c>
      <c r="C4" s="331"/>
      <c r="D4" s="331"/>
      <c r="E4" s="331"/>
      <c r="F4" s="331"/>
      <c r="G4" s="331"/>
      <c r="H4" s="331"/>
      <c r="I4" s="331"/>
      <c r="J4" s="332"/>
      <c r="L4" s="123"/>
      <c r="M4" s="308" t="s">
        <v>116</v>
      </c>
      <c r="N4" s="309"/>
      <c r="O4" s="309"/>
      <c r="P4" s="309"/>
      <c r="Q4" s="310"/>
      <c r="R4" s="68"/>
    </row>
    <row r="5" spans="2:18" ht="32.25" customHeight="1" x14ac:dyDescent="0.25">
      <c r="B5" s="333" t="s">
        <v>156</v>
      </c>
      <c r="C5" s="334"/>
      <c r="D5" s="334"/>
      <c r="E5" s="334"/>
      <c r="F5" s="334"/>
      <c r="G5" s="334"/>
      <c r="H5" s="334"/>
      <c r="I5" s="334"/>
      <c r="J5" s="335"/>
      <c r="L5" s="122"/>
      <c r="M5" s="308" t="s">
        <v>119</v>
      </c>
      <c r="N5" s="309"/>
      <c r="O5" s="309"/>
      <c r="P5" s="309"/>
      <c r="Q5" s="310"/>
      <c r="R5" s="68"/>
    </row>
    <row r="6" spans="2:18" ht="30" customHeight="1" x14ac:dyDescent="0.25">
      <c r="B6" s="336" t="s">
        <v>157</v>
      </c>
      <c r="C6" s="337"/>
      <c r="D6" s="337"/>
      <c r="E6" s="337"/>
      <c r="F6" s="337"/>
      <c r="G6" s="337"/>
      <c r="H6" s="337"/>
      <c r="I6" s="337"/>
      <c r="J6" s="338"/>
      <c r="R6" s="68"/>
    </row>
    <row r="7" spans="2:18" ht="15.75" thickBot="1" x14ac:dyDescent="0.3">
      <c r="B7" s="324" t="s">
        <v>158</v>
      </c>
      <c r="C7" s="325"/>
      <c r="D7" s="325"/>
      <c r="E7" s="325"/>
      <c r="F7" s="325"/>
      <c r="G7" s="325"/>
      <c r="H7" s="325"/>
      <c r="I7" s="325"/>
      <c r="J7" s="326"/>
    </row>
    <row r="9" spans="2:18" ht="16.5" thickBot="1" x14ac:dyDescent="0.3">
      <c r="B9" s="66" t="s">
        <v>94</v>
      </c>
    </row>
    <row r="10" spans="2:18" ht="51" x14ac:dyDescent="0.25">
      <c r="B10" s="180" t="s">
        <v>128</v>
      </c>
      <c r="C10" s="181" t="s">
        <v>159</v>
      </c>
      <c r="D10" s="181" t="s">
        <v>160</v>
      </c>
      <c r="E10" s="181" t="s">
        <v>161</v>
      </c>
      <c r="F10" s="181" t="s">
        <v>162</v>
      </c>
      <c r="G10" s="181" t="s">
        <v>163</v>
      </c>
      <c r="H10" s="181" t="s">
        <v>164</v>
      </c>
      <c r="I10" s="197" t="s">
        <v>165</v>
      </c>
      <c r="J10" s="181" t="s">
        <v>136</v>
      </c>
      <c r="K10" s="181" t="s">
        <v>137</v>
      </c>
      <c r="L10" s="181" t="s">
        <v>138</v>
      </c>
      <c r="M10" s="181" t="s">
        <v>139</v>
      </c>
      <c r="N10" s="181" t="s">
        <v>140</v>
      </c>
      <c r="O10" s="181" t="s">
        <v>141</v>
      </c>
      <c r="P10" s="198" t="s">
        <v>98</v>
      </c>
    </row>
    <row r="11" spans="2:18" ht="30" customHeight="1" x14ac:dyDescent="0.25">
      <c r="B11" s="199"/>
      <c r="C11" s="27"/>
      <c r="D11" s="27"/>
      <c r="E11" s="27"/>
      <c r="F11" s="27"/>
      <c r="G11" s="27"/>
      <c r="H11" s="27">
        <v>16</v>
      </c>
      <c r="I11" s="69">
        <f>E_RRHH_CREA[[#This Row],[Tiempo Nº HH /Mes (A)]]*E_RRHH_CREA[[#This Row],[N° Meses (B)]]</f>
        <v>0</v>
      </c>
      <c r="J11" s="135">
        <v>0</v>
      </c>
      <c r="K11" s="135">
        <v>0</v>
      </c>
      <c r="L11" s="135">
        <v>0</v>
      </c>
      <c r="M11" s="135">
        <v>0</v>
      </c>
      <c r="N11" s="135">
        <v>0</v>
      </c>
      <c r="O11" s="135">
        <v>0</v>
      </c>
      <c r="P11" s="200">
        <f>SUM(E_RRHH_CREA[[#This Row],[Aporte Innova Chile
(Subsidio) ($)]:[Aporte Asociados (Valorado) ($)]])</f>
        <v>0</v>
      </c>
    </row>
    <row r="12" spans="2:18" ht="30" customHeight="1" x14ac:dyDescent="0.25">
      <c r="B12" s="201"/>
      <c r="C12" s="70"/>
      <c r="D12" s="70"/>
      <c r="E12" s="70"/>
      <c r="F12" s="70"/>
      <c r="G12" s="70"/>
      <c r="H12" s="27">
        <v>16</v>
      </c>
      <c r="I12" s="69">
        <f>E_RRHH_CREA[[#This Row],[Tiempo Nº HH /Mes (A)]]*E_RRHH_CREA[[#This Row],[N° Meses (B)]]</f>
        <v>0</v>
      </c>
      <c r="J12" s="135">
        <v>0</v>
      </c>
      <c r="K12" s="135">
        <v>0</v>
      </c>
      <c r="L12" s="135">
        <v>0</v>
      </c>
      <c r="M12" s="135">
        <v>0</v>
      </c>
      <c r="N12" s="135">
        <v>0</v>
      </c>
      <c r="O12" s="135">
        <v>0</v>
      </c>
      <c r="P12" s="200">
        <f>SUM(E_RRHH_CREA[[#This Row],[Aporte Innova Chile
(Subsidio) ($)]:[Aporte Asociados (Valorado) ($)]])</f>
        <v>0</v>
      </c>
    </row>
    <row r="13" spans="2:18" ht="30" customHeight="1" x14ac:dyDescent="0.25">
      <c r="B13" s="201"/>
      <c r="C13" s="70"/>
      <c r="D13" s="70"/>
      <c r="E13" s="70"/>
      <c r="F13" s="70"/>
      <c r="G13" s="70"/>
      <c r="H13" s="27">
        <v>16</v>
      </c>
      <c r="I13" s="69">
        <f>E_RRHH_CREA[[#This Row],[Tiempo Nº HH /Mes (A)]]*E_RRHH_CREA[[#This Row],[N° Meses (B)]]</f>
        <v>0</v>
      </c>
      <c r="J13" s="135">
        <v>0</v>
      </c>
      <c r="K13" s="135">
        <v>0</v>
      </c>
      <c r="L13" s="135">
        <v>0</v>
      </c>
      <c r="M13" s="135">
        <v>0</v>
      </c>
      <c r="N13" s="135">
        <v>0</v>
      </c>
      <c r="O13" s="135">
        <v>0</v>
      </c>
      <c r="P13" s="200">
        <f>SUM(E_RRHH_CREA[[#This Row],[Aporte Innova Chile
(Subsidio) ($)]:[Aporte Asociados (Valorado) ($)]])</f>
        <v>0</v>
      </c>
    </row>
    <row r="14" spans="2:18" ht="30" customHeight="1" x14ac:dyDescent="0.25">
      <c r="B14" s="201"/>
      <c r="C14" s="70"/>
      <c r="D14" s="70"/>
      <c r="E14" s="70"/>
      <c r="F14" s="70"/>
      <c r="G14" s="70"/>
      <c r="H14" s="27">
        <v>16</v>
      </c>
      <c r="I14" s="69">
        <f>E_RRHH_CREA[[#This Row],[Tiempo Nº HH /Mes (A)]]*E_RRHH_CREA[[#This Row],[N° Meses (B)]]</f>
        <v>0</v>
      </c>
      <c r="J14" s="135">
        <v>0</v>
      </c>
      <c r="K14" s="135">
        <v>0</v>
      </c>
      <c r="L14" s="135">
        <v>0</v>
      </c>
      <c r="M14" s="135">
        <v>0</v>
      </c>
      <c r="N14" s="135">
        <v>0</v>
      </c>
      <c r="O14" s="135">
        <v>0</v>
      </c>
      <c r="P14" s="200">
        <f>SUM(E_RRHH_CREA[[#This Row],[Aporte Innova Chile
(Subsidio) ($)]:[Aporte Asociados (Valorado) ($)]])</f>
        <v>0</v>
      </c>
    </row>
    <row r="15" spans="2:18" ht="30" customHeight="1" x14ac:dyDescent="0.25">
      <c r="B15" s="201"/>
      <c r="C15" s="70"/>
      <c r="D15" s="70"/>
      <c r="E15" s="70"/>
      <c r="F15" s="70"/>
      <c r="G15" s="70"/>
      <c r="H15" s="27">
        <v>16</v>
      </c>
      <c r="I15" s="69">
        <f>E_RRHH_CREA[[#This Row],[Tiempo Nº HH /Mes (A)]]*E_RRHH_CREA[[#This Row],[N° Meses (B)]]</f>
        <v>0</v>
      </c>
      <c r="J15" s="135">
        <v>0</v>
      </c>
      <c r="K15" s="135">
        <v>0</v>
      </c>
      <c r="L15" s="135">
        <v>0</v>
      </c>
      <c r="M15" s="135">
        <v>0</v>
      </c>
      <c r="N15" s="135">
        <v>0</v>
      </c>
      <c r="O15" s="135">
        <v>0</v>
      </c>
      <c r="P15" s="200">
        <f>SUM(E_RRHH_CREA[[#This Row],[Aporte Innova Chile
(Subsidio) ($)]:[Aporte Asociados (Valorado) ($)]])</f>
        <v>0</v>
      </c>
    </row>
    <row r="16" spans="2:18" ht="30" customHeight="1" thickBot="1" x14ac:dyDescent="0.3">
      <c r="B16" s="201"/>
      <c r="C16" s="70"/>
      <c r="D16" s="70"/>
      <c r="E16" s="70"/>
      <c r="F16" s="70"/>
      <c r="G16" s="70"/>
      <c r="H16" s="27">
        <v>16</v>
      </c>
      <c r="I16" s="104">
        <f>E_RRHH_CREA[[#This Row],[Tiempo Nº HH /Mes (A)]]*E_RRHH_CREA[[#This Row],[N° Meses (B)]]</f>
        <v>0</v>
      </c>
      <c r="J16" s="136">
        <v>0</v>
      </c>
      <c r="K16" s="135">
        <v>0</v>
      </c>
      <c r="L16" s="135">
        <v>0</v>
      </c>
      <c r="M16" s="135">
        <v>0</v>
      </c>
      <c r="N16" s="135">
        <v>0</v>
      </c>
      <c r="O16" s="135">
        <v>0</v>
      </c>
      <c r="P16" s="200">
        <f>SUM(E_RRHH_CREA[[#This Row],[Aporte Innova Chile
(Subsidio) ($)]:[Aporte Asociados (Valorado) ($)]])</f>
        <v>0</v>
      </c>
    </row>
    <row r="17" spans="2:16" ht="15.75" thickBot="1" x14ac:dyDescent="0.3">
      <c r="B17" s="189"/>
      <c r="C17" s="190"/>
      <c r="D17" s="190"/>
      <c r="E17" s="190"/>
      <c r="F17" s="190"/>
      <c r="G17" s="190"/>
      <c r="H17" s="190"/>
      <c r="I17" s="190"/>
      <c r="J17" s="191" t="s">
        <v>142</v>
      </c>
      <c r="K17" s="202">
        <f>SUM(E_RRHH_CREA[Aporte Innova Chile
(Subsidio) ($)])</f>
        <v>0</v>
      </c>
      <c r="L17" s="203">
        <f>SUM(E_RRHH_CREA[Aporte Beneficiaria (Pecuniario) ($)])</f>
        <v>0</v>
      </c>
      <c r="M17" s="203">
        <f>SUM(E_RRHH_CREA[Aporte Beneficiaria (Valorado) ($)])</f>
        <v>0</v>
      </c>
      <c r="N17" s="203">
        <f>SUM(E_RRHH_CREA[Aporte Asociados (Pecuniario) ($)])</f>
        <v>0</v>
      </c>
      <c r="O17" s="203">
        <f>SUM(E_RRHH_CREA[Aporte Asociados (Valorado) ($)])</f>
        <v>0</v>
      </c>
      <c r="P17" s="204">
        <f>SUM(E_RRHH_CREA[TOTAL ($)])</f>
        <v>0</v>
      </c>
    </row>
    <row r="18" spans="2:16" ht="18.75" x14ac:dyDescent="0.3">
      <c r="B18" s="2"/>
    </row>
    <row r="19" spans="2:16" ht="15.75" x14ac:dyDescent="0.25">
      <c r="B19" s="66" t="s">
        <v>166</v>
      </c>
    </row>
    <row r="20" spans="2:16" ht="51" customHeight="1" x14ac:dyDescent="0.25">
      <c r="B20" s="101" t="s">
        <v>147</v>
      </c>
      <c r="C20" s="101" t="s">
        <v>160</v>
      </c>
      <c r="D20" s="101" t="s">
        <v>167</v>
      </c>
      <c r="E20" s="101" t="s">
        <v>168</v>
      </c>
      <c r="F20" s="101" t="s">
        <v>169</v>
      </c>
      <c r="G20" s="101" t="s">
        <v>170</v>
      </c>
      <c r="H20" s="101" t="s">
        <v>137</v>
      </c>
      <c r="I20" s="101" t="s">
        <v>138</v>
      </c>
      <c r="J20" s="101" t="s">
        <v>139</v>
      </c>
      <c r="K20" s="101" t="s">
        <v>140</v>
      </c>
      <c r="L20" s="101" t="s">
        <v>141</v>
      </c>
      <c r="M20" s="102" t="s">
        <v>98</v>
      </c>
    </row>
    <row r="21" spans="2:16" ht="15" customHeight="1" x14ac:dyDescent="0.25">
      <c r="B21" s="67"/>
      <c r="C21" s="67"/>
      <c r="D21" s="67"/>
      <c r="E21" s="72"/>
      <c r="F21" s="67"/>
      <c r="G21" s="67"/>
      <c r="H21" s="193">
        <v>0</v>
      </c>
      <c r="I21" s="193">
        <v>0</v>
      </c>
      <c r="J21" s="193">
        <v>0</v>
      </c>
      <c r="K21" s="193">
        <v>0</v>
      </c>
      <c r="L21" s="193">
        <v>0</v>
      </c>
      <c r="M21" s="194">
        <f>SUM(E_OTROS_CREA[[#This Row],[Aporte Innova Chile
(Subsidio) ($)]:[Aporte Asociados (Valorado) ($)]])</f>
        <v>0</v>
      </c>
    </row>
    <row r="22" spans="2:16" x14ac:dyDescent="0.25">
      <c r="B22" s="67"/>
      <c r="C22" s="67"/>
      <c r="D22" s="67"/>
      <c r="E22" s="72"/>
      <c r="F22" s="67"/>
      <c r="G22" s="67"/>
      <c r="H22" s="193">
        <v>0</v>
      </c>
      <c r="I22" s="193">
        <v>0</v>
      </c>
      <c r="J22" s="193">
        <v>0</v>
      </c>
      <c r="K22" s="193">
        <v>0</v>
      </c>
      <c r="L22" s="193">
        <v>0</v>
      </c>
      <c r="M22" s="194">
        <f>SUM(E_OTROS_CREA[[#This Row],[Aporte Innova Chile
(Subsidio) ($)]:[Aporte Asociados (Valorado) ($)]])</f>
        <v>0</v>
      </c>
    </row>
    <row r="23" spans="2:16" x14ac:dyDescent="0.25">
      <c r="B23" s="67"/>
      <c r="C23" s="67"/>
      <c r="D23" s="67"/>
      <c r="E23" s="72"/>
      <c r="F23" s="67"/>
      <c r="G23" s="67"/>
      <c r="H23" s="193">
        <v>0</v>
      </c>
      <c r="I23" s="193">
        <v>0</v>
      </c>
      <c r="J23" s="193">
        <v>0</v>
      </c>
      <c r="K23" s="193">
        <v>0</v>
      </c>
      <c r="L23" s="193">
        <v>0</v>
      </c>
      <c r="M23" s="194">
        <f>SUM(E_OTROS_CREA[[#This Row],[Aporte Innova Chile
(Subsidio) ($)]:[Aporte Asociados (Valorado) ($)]])</f>
        <v>0</v>
      </c>
    </row>
    <row r="24" spans="2:16" x14ac:dyDescent="0.25">
      <c r="B24" s="67"/>
      <c r="C24" s="67"/>
      <c r="D24" s="67"/>
      <c r="E24" s="72"/>
      <c r="F24" s="67"/>
      <c r="G24" s="67"/>
      <c r="H24" s="193">
        <v>0</v>
      </c>
      <c r="I24" s="193">
        <v>0</v>
      </c>
      <c r="J24" s="193">
        <v>0</v>
      </c>
      <c r="K24" s="193">
        <v>0</v>
      </c>
      <c r="L24" s="193">
        <v>0</v>
      </c>
      <c r="M24" s="194">
        <f>SUM(E_OTROS_CREA[[#This Row],[Aporte Innova Chile
(Subsidio) ($)]:[Aporte Asociados (Valorado) ($)]])</f>
        <v>0</v>
      </c>
    </row>
    <row r="25" spans="2:16" x14ac:dyDescent="0.25">
      <c r="B25" s="67"/>
      <c r="C25" s="67"/>
      <c r="D25" s="71"/>
      <c r="E25" s="72"/>
      <c r="F25" s="67"/>
      <c r="G25" s="67"/>
      <c r="H25" s="193">
        <v>0</v>
      </c>
      <c r="I25" s="193">
        <v>0</v>
      </c>
      <c r="J25" s="193">
        <v>0</v>
      </c>
      <c r="K25" s="193">
        <v>0</v>
      </c>
      <c r="L25" s="193">
        <v>0</v>
      </c>
      <c r="M25" s="194">
        <f>SUM(E_OTROS_CREA[[#This Row],[Aporte Innova Chile
(Subsidio) ($)]:[Aporte Asociados (Valorado) ($)]])</f>
        <v>0</v>
      </c>
    </row>
    <row r="26" spans="2:16" x14ac:dyDescent="0.25">
      <c r="B26" s="67"/>
      <c r="C26" s="67"/>
      <c r="D26" s="67"/>
      <c r="E26" s="72"/>
      <c r="F26" s="67"/>
      <c r="G26" s="67"/>
      <c r="H26" s="193">
        <v>0</v>
      </c>
      <c r="I26" s="193">
        <v>0</v>
      </c>
      <c r="J26" s="193">
        <v>0</v>
      </c>
      <c r="K26" s="193">
        <v>0</v>
      </c>
      <c r="L26" s="193">
        <v>0</v>
      </c>
      <c r="M26" s="194">
        <f>SUM(E_OTROS_CREA[[#This Row],[Aporte Innova Chile
(Subsidio) ($)]:[Aporte Asociados (Valorado) ($)]])</f>
        <v>0</v>
      </c>
    </row>
    <row r="27" spans="2:16" x14ac:dyDescent="0.25">
      <c r="B27" s="67"/>
      <c r="C27" s="67"/>
      <c r="D27" s="67"/>
      <c r="E27" s="72"/>
      <c r="F27" s="67"/>
      <c r="G27" s="67"/>
      <c r="H27" s="193">
        <v>0</v>
      </c>
      <c r="I27" s="193">
        <v>0</v>
      </c>
      <c r="J27" s="193">
        <v>0</v>
      </c>
      <c r="K27" s="193">
        <v>0</v>
      </c>
      <c r="L27" s="193">
        <v>0</v>
      </c>
      <c r="M27" s="194">
        <f>SUM(E_OTROS_CREA[[#This Row],[Aporte Innova Chile
(Subsidio) ($)]:[Aporte Asociados (Valorado) ($)]])</f>
        <v>0</v>
      </c>
    </row>
    <row r="28" spans="2:16" x14ac:dyDescent="0.25">
      <c r="B28" s="67"/>
      <c r="C28" s="67"/>
      <c r="D28" s="67"/>
      <c r="E28" s="72"/>
      <c r="F28" s="67"/>
      <c r="G28" s="67"/>
      <c r="H28" s="193">
        <v>0</v>
      </c>
      <c r="I28" s="193">
        <v>0</v>
      </c>
      <c r="J28" s="193">
        <v>0</v>
      </c>
      <c r="K28" s="193">
        <v>0</v>
      </c>
      <c r="L28" s="193">
        <v>0</v>
      </c>
      <c r="M28" s="194">
        <f>SUM(E_OTROS_CREA[[#This Row],[Aporte Innova Chile
(Subsidio) ($)]:[Aporte Asociados (Valorado) ($)]])</f>
        <v>0</v>
      </c>
    </row>
    <row r="29" spans="2:16" x14ac:dyDescent="0.25">
      <c r="B29" s="67"/>
      <c r="C29" s="67"/>
      <c r="D29" s="67"/>
      <c r="E29" s="72"/>
      <c r="F29" s="67"/>
      <c r="G29" s="67"/>
      <c r="H29" s="193">
        <v>0</v>
      </c>
      <c r="I29" s="193">
        <v>0</v>
      </c>
      <c r="J29" s="193">
        <v>0</v>
      </c>
      <c r="K29" s="193">
        <v>0</v>
      </c>
      <c r="L29" s="193">
        <v>0</v>
      </c>
      <c r="M29" s="194">
        <f>SUM(E_OTROS_CREA[[#This Row],[Aporte Innova Chile
(Subsidio) ($)]:[Aporte Asociados (Valorado) ($)]])</f>
        <v>0</v>
      </c>
    </row>
    <row r="30" spans="2:16" x14ac:dyDescent="0.25">
      <c r="B30" s="67"/>
      <c r="C30" s="67"/>
      <c r="D30" s="67"/>
      <c r="E30" s="72"/>
      <c r="F30" s="67"/>
      <c r="G30" s="67"/>
      <c r="H30" s="193">
        <v>0</v>
      </c>
      <c r="I30" s="193">
        <v>0</v>
      </c>
      <c r="J30" s="193">
        <v>0</v>
      </c>
      <c r="K30" s="193">
        <v>0</v>
      </c>
      <c r="L30" s="193">
        <v>0</v>
      </c>
      <c r="M30" s="194">
        <f>SUM(E_OTROS_CREA[[#This Row],[Aporte Innova Chile
(Subsidio) ($)]:[Aporte Asociados (Valorado) ($)]])</f>
        <v>0</v>
      </c>
    </row>
    <row r="31" spans="2:16" ht="15.75" thickBot="1" x14ac:dyDescent="0.3">
      <c r="B31" s="195"/>
      <c r="C31" s="195"/>
      <c r="D31" s="195"/>
      <c r="E31" s="196"/>
      <c r="F31" s="195"/>
      <c r="G31" s="195"/>
      <c r="H31" s="193">
        <v>0</v>
      </c>
      <c r="I31" s="193">
        <v>0</v>
      </c>
      <c r="J31" s="193">
        <v>0</v>
      </c>
      <c r="K31" s="193">
        <v>0</v>
      </c>
      <c r="L31" s="193">
        <v>0</v>
      </c>
      <c r="M31" s="194">
        <f>SUM(E_OTROS_CREA[[#This Row],[Aporte Innova Chile
(Subsidio) ($)]:[Aporte Asociados (Valorado) ($)]])</f>
        <v>0</v>
      </c>
    </row>
    <row r="32" spans="2:16" ht="15.75" thickBot="1" x14ac:dyDescent="0.3">
      <c r="B32" s="189"/>
      <c r="C32" s="190"/>
      <c r="D32" s="190"/>
      <c r="E32" s="190"/>
      <c r="F32" s="190"/>
      <c r="G32" s="191" t="s">
        <v>142</v>
      </c>
      <c r="H32" s="192">
        <f>SUM(E_OTROS_CREA[Aporte Innova Chile
(Subsidio) ($)])</f>
        <v>0</v>
      </c>
      <c r="I32" s="192">
        <f>SUM(E_OTROS_CREA[Aporte Beneficiaria (Pecuniario) ($)])</f>
        <v>0</v>
      </c>
      <c r="J32" s="192">
        <f>SUM(E_OTROS_CREA[Aporte Beneficiaria (Valorado) ($)])</f>
        <v>0</v>
      </c>
      <c r="K32" s="192">
        <f>SUM(E_OTROS_CREA[Aporte Asociados (Pecuniario) ($)])</f>
        <v>0</v>
      </c>
      <c r="L32" s="192">
        <f>SUM(E_OTROS_CREA[Aporte Asociados (Valorado) ($)])</f>
        <v>0</v>
      </c>
      <c r="M32" s="192">
        <f>SUM(E_OTROS_CREA[TOTAL ($)])</f>
        <v>0</v>
      </c>
    </row>
  </sheetData>
  <protectedRanges>
    <protectedRange sqref="C11:D16 I11:I16 F11:G16" name="completar_4_1_1"/>
    <protectedRange sqref="E11:E16" name="completar_1_2_1_1"/>
    <protectedRange sqref="J11:O16" name="completar_2_2_1_1"/>
  </protectedRanges>
  <mergeCells count="9">
    <mergeCell ref="L2:Q2"/>
    <mergeCell ref="M3:Q3"/>
    <mergeCell ref="M4:Q4"/>
    <mergeCell ref="M5:Q5"/>
    <mergeCell ref="B7:J7"/>
    <mergeCell ref="B2:J2"/>
    <mergeCell ref="B4:J4"/>
    <mergeCell ref="B5:J5"/>
    <mergeCell ref="B6:J6"/>
  </mergeCells>
  <dataValidations count="4">
    <dataValidation type="whole" allowBlank="1" showInputMessage="1" showErrorMessage="1" errorTitle="Error" error="Debe ingresar solo valores numéricos enteros positivos, considerando una dedicación máxima de 180 horas por mes." sqref="G11:G16" xr:uid="{8EA12A8F-9676-40C7-AB63-CF7667223281}">
      <formula1>1</formula1>
      <formula2>180</formula2>
    </dataValidation>
    <dataValidation type="whole" allowBlank="1" showInputMessage="1" showErrorMessage="1" errorTitle="Error" error="Debe ingresar un número entero positivo" sqref="I11:P16" xr:uid="{B9A70E1D-0067-4DDD-AA4F-29AB97D7B9B1}">
      <formula1>0</formula1>
      <formula2>9.99999999999999E+73</formula2>
    </dataValidation>
    <dataValidation type="whole" allowBlank="1" showInputMessage="1" showErrorMessage="1" errorTitle="Error" error="Ingrese un número entero positivo" sqref="D26:D31 D21:D24 E21:E31" xr:uid="{E55A8BDF-BA3A-423D-B149-89228EED932C}">
      <formula1>0</formula1>
      <formula2>9.99999999999999E+55</formula2>
    </dataValidation>
    <dataValidation type="whole" allowBlank="1" showInputMessage="1" showErrorMessage="1" errorTitle="Error" error="Ingrese números enteros positivos" sqref="H21:M31" xr:uid="{FF2F2F41-D2EE-44AE-AEBE-8A0E463CEC16}">
      <formula1>0</formula1>
      <formula2>9.99999999999999E+112</formula2>
    </dataValidation>
  </dataValidations>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Debe seleccionar una alternativa de la lista desplegable (1 a 16 meses)" xr:uid="{40A1E573-B830-4A81-8962-C17634F30F6E}">
          <x14:formula1>
            <xm:f>Hoja1!$A$1:$A$36</xm:f>
          </x14:formula1>
          <xm:sqref>H11:H16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EC2B6-1CDE-453B-A853-3DBBCD24E3EA}">
  <sheetPr codeName="Hoja6">
    <tabColor rgb="FF6AC488"/>
  </sheetPr>
  <dimension ref="A1:P19"/>
  <sheetViews>
    <sheetView showGridLines="0" zoomScale="80" zoomScaleNormal="80" workbookViewId="0">
      <selection activeCell="I16" sqref="I16"/>
    </sheetView>
  </sheetViews>
  <sheetFormatPr baseColWidth="10" defaultColWidth="6.5703125" defaultRowHeight="15" x14ac:dyDescent="0.25"/>
  <cols>
    <col min="1" max="1" width="2" customWidth="1"/>
    <col min="2" max="2" width="29.5703125" bestFit="1" customWidth="1"/>
    <col min="3" max="3" width="39.140625" customWidth="1"/>
    <col min="4" max="4" width="13.85546875" customWidth="1"/>
    <col min="5" max="5" width="13.7109375" bestFit="1" customWidth="1"/>
    <col min="6" max="7" width="21" customWidth="1"/>
    <col min="8" max="10" width="23.42578125" customWidth="1"/>
    <col min="11" max="11" width="24.28515625" customWidth="1"/>
    <col min="12" max="12" width="10.28515625" customWidth="1"/>
    <col min="13" max="13" width="10.42578125" customWidth="1"/>
    <col min="14" max="16" width="16.28515625" customWidth="1"/>
  </cols>
  <sheetData>
    <row r="1" spans="1:16" ht="15.75" thickBot="1" x14ac:dyDescent="0.3"/>
    <row r="2" spans="1:16" ht="19.5" thickBot="1" x14ac:dyDescent="0.35">
      <c r="B2" s="238" t="s">
        <v>171</v>
      </c>
      <c r="C2" s="239"/>
      <c r="D2" s="239"/>
      <c r="E2" s="239"/>
      <c r="F2" s="239"/>
      <c r="G2" s="239"/>
      <c r="H2" s="239"/>
      <c r="I2" s="239"/>
      <c r="J2" s="239"/>
      <c r="K2" s="240"/>
      <c r="L2" s="138"/>
      <c r="M2" s="348" t="s">
        <v>110</v>
      </c>
      <c r="N2" s="348"/>
      <c r="O2" s="348"/>
      <c r="P2" s="348"/>
    </row>
    <row r="3" spans="1:16" ht="19.5" thickBot="1" x14ac:dyDescent="0.35">
      <c r="B3" s="2"/>
      <c r="M3" s="60" t="s">
        <v>113</v>
      </c>
      <c r="N3" s="349" t="s">
        <v>114</v>
      </c>
      <c r="O3" s="349"/>
      <c r="P3" s="349"/>
    </row>
    <row r="4" spans="1:16" ht="30" customHeight="1" thickBot="1" x14ac:dyDescent="0.35">
      <c r="B4" s="315" t="s">
        <v>118</v>
      </c>
      <c r="C4" s="316"/>
      <c r="D4" s="316"/>
      <c r="E4" s="316"/>
      <c r="F4" s="316"/>
      <c r="G4" s="316"/>
      <c r="H4" s="316"/>
      <c r="I4" s="316"/>
      <c r="J4" s="316"/>
      <c r="K4" s="317"/>
      <c r="L4" s="139"/>
      <c r="M4" s="101"/>
      <c r="N4" s="350" t="s">
        <v>116</v>
      </c>
      <c r="O4" s="350"/>
      <c r="P4" s="350"/>
    </row>
    <row r="5" spans="1:16" ht="30" customHeight="1" x14ac:dyDescent="0.25">
      <c r="B5" s="339" t="s">
        <v>144</v>
      </c>
      <c r="C5" s="340"/>
      <c r="D5" s="340"/>
      <c r="E5" s="340"/>
      <c r="F5" s="340"/>
      <c r="G5" s="340"/>
      <c r="H5" s="340"/>
      <c r="I5" s="340"/>
      <c r="J5" s="340"/>
      <c r="K5" s="341"/>
      <c r="L5" s="141"/>
      <c r="M5" s="102"/>
      <c r="N5" s="350" t="s">
        <v>119</v>
      </c>
      <c r="O5" s="350"/>
      <c r="P5" s="350"/>
    </row>
    <row r="6" spans="1:16" ht="30" customHeight="1" x14ac:dyDescent="0.25">
      <c r="B6" s="342" t="s">
        <v>172</v>
      </c>
      <c r="C6" s="343"/>
      <c r="D6" s="343"/>
      <c r="E6" s="343"/>
      <c r="F6" s="343"/>
      <c r="G6" s="343"/>
      <c r="H6" s="343"/>
      <c r="I6" s="343"/>
      <c r="J6" s="343"/>
      <c r="K6" s="344"/>
      <c r="L6" s="158"/>
      <c r="M6" s="100"/>
      <c r="N6" s="351"/>
      <c r="O6" s="351"/>
      <c r="P6" s="351"/>
    </row>
    <row r="7" spans="1:16" ht="31.5" customHeight="1" thickBot="1" x14ac:dyDescent="0.3">
      <c r="B7" s="345" t="s">
        <v>173</v>
      </c>
      <c r="C7" s="346"/>
      <c r="D7" s="346"/>
      <c r="E7" s="346"/>
      <c r="F7" s="346"/>
      <c r="G7" s="346"/>
      <c r="H7" s="346"/>
      <c r="I7" s="346"/>
      <c r="J7" s="346"/>
      <c r="K7" s="347"/>
      <c r="L7" s="63"/>
    </row>
    <row r="8" spans="1:16" x14ac:dyDescent="0.25">
      <c r="L8" s="140"/>
    </row>
    <row r="9" spans="1:16" ht="15.75" thickBot="1" x14ac:dyDescent="0.3">
      <c r="B9" s="1"/>
    </row>
    <row r="10" spans="1:16" ht="37.5" customHeight="1" thickBot="1" x14ac:dyDescent="0.3">
      <c r="A10" s="24"/>
      <c r="B10" s="126" t="s">
        <v>174</v>
      </c>
      <c r="C10" s="127" t="s">
        <v>148</v>
      </c>
      <c r="D10" s="127" t="s">
        <v>151</v>
      </c>
      <c r="E10" s="127" t="s">
        <v>152</v>
      </c>
      <c r="F10" s="127" t="s">
        <v>137</v>
      </c>
      <c r="G10" s="127" t="s">
        <v>138</v>
      </c>
      <c r="H10" s="127" t="s">
        <v>139</v>
      </c>
      <c r="I10" s="127" t="s">
        <v>140</v>
      </c>
      <c r="J10" s="127" t="s">
        <v>141</v>
      </c>
      <c r="K10" s="157" t="s">
        <v>175</v>
      </c>
      <c r="L10" s="95"/>
    </row>
    <row r="11" spans="1:16" x14ac:dyDescent="0.25">
      <c r="B11" s="35"/>
      <c r="C11" s="74"/>
      <c r="D11" s="144"/>
      <c r="E11" s="148"/>
      <c r="F11" s="156">
        <v>0</v>
      </c>
      <c r="G11" s="156">
        <v>0</v>
      </c>
      <c r="H11" s="156">
        <v>0</v>
      </c>
      <c r="I11" s="156">
        <v>0</v>
      </c>
      <c r="J11" s="156">
        <v>0</v>
      </c>
      <c r="K11" s="151">
        <f>SUM(Tabla89[[#This Row],[Aporte Innova Chile
(Subsidio) ($)]:[Aporte Asociados (Valorado) ($)]])</f>
        <v>0</v>
      </c>
      <c r="L11" s="142"/>
    </row>
    <row r="12" spans="1:16" x14ac:dyDescent="0.25">
      <c r="B12" s="35"/>
      <c r="C12" s="27"/>
      <c r="D12" s="144"/>
      <c r="E12" s="148"/>
      <c r="F12" s="156">
        <v>0</v>
      </c>
      <c r="G12" s="156">
        <v>0</v>
      </c>
      <c r="H12" s="156">
        <v>0</v>
      </c>
      <c r="I12" s="156">
        <v>0</v>
      </c>
      <c r="J12" s="156">
        <v>0</v>
      </c>
      <c r="K12" s="151">
        <f>SUM(Tabla89[[#This Row],[Aporte Innova Chile
(Subsidio) ($)]:[Aporte Asociados (Valorado) ($)]])</f>
        <v>0</v>
      </c>
      <c r="L12" s="142"/>
    </row>
    <row r="13" spans="1:16" x14ac:dyDescent="0.25">
      <c r="B13" s="35"/>
      <c r="C13" s="27"/>
      <c r="D13" s="144"/>
      <c r="E13" s="148"/>
      <c r="F13" s="156">
        <v>0</v>
      </c>
      <c r="G13" s="156">
        <v>0</v>
      </c>
      <c r="H13" s="156">
        <v>0</v>
      </c>
      <c r="I13" s="156">
        <v>0</v>
      </c>
      <c r="J13" s="156">
        <v>0</v>
      </c>
      <c r="K13" s="151">
        <f>SUM(Tabla89[[#This Row],[Aporte Innova Chile
(Subsidio) ($)]:[Aporte Asociados (Valorado) ($)]])</f>
        <v>0</v>
      </c>
      <c r="L13" s="142"/>
    </row>
    <row r="14" spans="1:16" x14ac:dyDescent="0.25">
      <c r="B14" s="35"/>
      <c r="C14" s="27"/>
      <c r="D14" s="144"/>
      <c r="E14" s="148"/>
      <c r="F14" s="156">
        <v>0</v>
      </c>
      <c r="G14" s="156">
        <v>0</v>
      </c>
      <c r="H14" s="156">
        <v>0</v>
      </c>
      <c r="I14" s="156">
        <v>0</v>
      </c>
      <c r="J14" s="156">
        <v>0</v>
      </c>
      <c r="K14" s="151">
        <f>SUM(Tabla89[[#This Row],[Aporte Innova Chile
(Subsidio) ($)]:[Aporte Asociados (Valorado) ($)]])</f>
        <v>0</v>
      </c>
      <c r="L14" s="142"/>
    </row>
    <row r="15" spans="1:16" x14ac:dyDescent="0.25">
      <c r="B15" s="35"/>
      <c r="C15" s="27"/>
      <c r="D15" s="144"/>
      <c r="E15" s="148"/>
      <c r="F15" s="156">
        <v>0</v>
      </c>
      <c r="G15" s="156">
        <v>0</v>
      </c>
      <c r="H15" s="156">
        <v>0</v>
      </c>
      <c r="I15" s="156">
        <v>0</v>
      </c>
      <c r="J15" s="156">
        <v>0</v>
      </c>
      <c r="K15" s="151">
        <f>SUM(Tabla89[[#This Row],[Aporte Innova Chile
(Subsidio) ($)]:[Aporte Asociados (Valorado) ($)]])</f>
        <v>0</v>
      </c>
      <c r="L15" s="142"/>
    </row>
    <row r="16" spans="1:16" x14ac:dyDescent="0.25">
      <c r="B16" s="35"/>
      <c r="C16" s="27"/>
      <c r="D16" s="145"/>
      <c r="E16" s="148"/>
      <c r="F16" s="156">
        <v>0</v>
      </c>
      <c r="G16" s="156">
        <v>0</v>
      </c>
      <c r="H16" s="156">
        <v>0</v>
      </c>
      <c r="I16" s="156">
        <v>0</v>
      </c>
      <c r="J16" s="156">
        <v>0</v>
      </c>
      <c r="K16" s="151">
        <f>SUM(Tabla89[[#This Row],[Aporte Innova Chile
(Subsidio) ($)]:[Aporte Asociados (Valorado) ($)]])</f>
        <v>0</v>
      </c>
      <c r="L16" s="142"/>
    </row>
    <row r="17" spans="2:12" x14ac:dyDescent="0.25">
      <c r="B17" s="35"/>
      <c r="C17" s="27"/>
      <c r="D17" s="147"/>
      <c r="E17" s="149"/>
      <c r="F17" s="156">
        <v>0</v>
      </c>
      <c r="G17" s="156">
        <v>0</v>
      </c>
      <c r="H17" s="156">
        <v>0</v>
      </c>
      <c r="I17" s="156">
        <v>0</v>
      </c>
      <c r="J17" s="156">
        <v>0</v>
      </c>
      <c r="K17" s="151">
        <f>SUM(Tabla89[[#This Row],[Aporte Innova Chile
(Subsidio) ($)]:[Aporte Asociados (Valorado) ($)]])</f>
        <v>0</v>
      </c>
      <c r="L17" s="142"/>
    </row>
    <row r="18" spans="2:12" ht="15.75" thickBot="1" x14ac:dyDescent="0.3">
      <c r="B18" s="146"/>
      <c r="C18" s="70"/>
      <c r="D18" s="145"/>
      <c r="E18" s="150"/>
      <c r="F18" s="156">
        <v>0</v>
      </c>
      <c r="G18" s="156">
        <v>0</v>
      </c>
      <c r="H18" s="156">
        <v>0</v>
      </c>
      <c r="I18" s="156">
        <v>0</v>
      </c>
      <c r="J18" s="156">
        <v>0</v>
      </c>
      <c r="K18" s="152">
        <f>SUM(Tabla89[[#This Row],[Aporte Innova Chile
(Subsidio) ($)]:[Aporte Asociados (Valorado) ($)]])</f>
        <v>0</v>
      </c>
      <c r="L18" s="143"/>
    </row>
    <row r="19" spans="2:12" ht="15.75" thickBot="1" x14ac:dyDescent="0.3">
      <c r="B19" s="119"/>
      <c r="C19" s="91"/>
      <c r="D19" s="120"/>
      <c r="E19" s="121" t="s">
        <v>142</v>
      </c>
      <c r="F19" s="153">
        <f>SUM(Tabla89[Aporte Innova Chile
(Subsidio) ($)])</f>
        <v>0</v>
      </c>
      <c r="G19" s="154">
        <f>SUM(Tabla89[Aporte Beneficiaria (Pecuniario) ($)])</f>
        <v>0</v>
      </c>
      <c r="H19" s="154">
        <f>SUM(Tabla89[Aporte Beneficiaria (Valorado) ($)])</f>
        <v>0</v>
      </c>
      <c r="I19" s="154">
        <f>SUM(Tabla89[Aporte Asociados (Pecuniario) ($)])</f>
        <v>0</v>
      </c>
      <c r="J19" s="154">
        <f>SUM(Tabla89[Aporte Asociados (Valorado) ($)])</f>
        <v>0</v>
      </c>
      <c r="K19" s="155">
        <f>SUM(Tabla89[TOTAL ($) ])</f>
        <v>0</v>
      </c>
    </row>
  </sheetData>
  <sheetProtection formatCells="0" formatColumns="0" formatRows="0" insertRows="0" deleteRows="0" sort="0"/>
  <protectedRanges>
    <protectedRange algorithmName="SHA-512" hashValue="RnI00pNN302gA2W9BjwyMdB1IMze7IlOf9ZJA9ujE+AWekDGLB0jmAN63/q9oq1nO3RD8Liz1fWkkrMDmQ9HEw==" saltValue="tnaKsyYXAUS4lfoRAKfvZg==" spinCount="100000" sqref="C11:C17" name="completar_1_2_1_1"/>
  </protectedRanges>
  <mergeCells count="10">
    <mergeCell ref="M2:P2"/>
    <mergeCell ref="N3:P3"/>
    <mergeCell ref="N4:P4"/>
    <mergeCell ref="N5:P5"/>
    <mergeCell ref="N6:P6"/>
    <mergeCell ref="B2:K2"/>
    <mergeCell ref="B4:K4"/>
    <mergeCell ref="B5:K5"/>
    <mergeCell ref="B6:K6"/>
    <mergeCell ref="B7:K7"/>
  </mergeCells>
  <dataValidations count="3">
    <dataValidation type="whole" allowBlank="1" showInputMessage="1" showErrorMessage="1" errorTitle="Error" error="Debe ingresar números enteros positivos." sqref="D11:D18" xr:uid="{72BC8C45-1953-4267-B86B-CA2DD64F0168}">
      <formula1>0</formula1>
      <formula2>9.99999999999999E+46</formula2>
    </dataValidation>
    <dataValidation type="whole" allowBlank="1" showInputMessage="1" showErrorMessage="1" errorTitle="Error" error="Debe ingresar números enteros positivos." sqref="E11:E18" xr:uid="{F8715930-4F02-4803-A885-0F27028FBA85}">
      <formula1>0</formula1>
      <formula2>9.99999999999999E+111</formula2>
    </dataValidation>
    <dataValidation type="whole" allowBlank="1" showInputMessage="1" showErrorMessage="1" errorTitle="Error" error="Debe ingresar números enteros positivos." sqref="F11:J18 K11:L17" xr:uid="{136EF0F9-8294-451D-BEE8-FE2FDC42649B}">
      <formula1>0</formula1>
      <formula2>9.99999999999999E+101</formula2>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715FC-7E30-4C0F-A033-F986D71419B3}">
  <sheetPr codeName="Hoja5">
    <tabColor rgb="FF6AC488"/>
  </sheetPr>
  <dimension ref="B1:N17"/>
  <sheetViews>
    <sheetView showGridLines="0" zoomScale="90" zoomScaleNormal="90" workbookViewId="0">
      <selection activeCell="F13" sqref="F13"/>
    </sheetView>
  </sheetViews>
  <sheetFormatPr baseColWidth="10" defaultColWidth="11.42578125" defaultRowHeight="15" x14ac:dyDescent="0.25"/>
  <cols>
    <col min="1" max="1" width="4.42578125" customWidth="1"/>
    <col min="2" max="2" width="45.42578125" customWidth="1"/>
    <col min="3" max="3" width="40.5703125" customWidth="1"/>
    <col min="4" max="4" width="13" customWidth="1"/>
    <col min="5" max="5" width="23.140625" customWidth="1"/>
    <col min="6" max="6" width="17.5703125" customWidth="1"/>
    <col min="7" max="7" width="21.85546875" bestFit="1" customWidth="1"/>
    <col min="8" max="10" width="21.85546875" customWidth="1"/>
    <col min="11" max="11" width="17.85546875" customWidth="1"/>
    <col min="12" max="12" width="65.28515625" customWidth="1"/>
  </cols>
  <sheetData>
    <row r="1" spans="2:14" ht="15.75" thickBot="1" x14ac:dyDescent="0.3"/>
    <row r="2" spans="2:14" ht="19.5" thickBot="1" x14ac:dyDescent="0.35">
      <c r="B2" s="238" t="s">
        <v>176</v>
      </c>
      <c r="C2" s="239"/>
      <c r="D2" s="239"/>
      <c r="E2" s="239"/>
      <c r="F2" s="239"/>
      <c r="G2" s="239"/>
      <c r="H2" s="240"/>
    </row>
    <row r="3" spans="2:14" ht="19.5" thickBot="1" x14ac:dyDescent="0.35">
      <c r="B3" s="2"/>
    </row>
    <row r="4" spans="2:14" ht="19.5" thickBot="1" x14ac:dyDescent="0.35">
      <c r="B4" s="315" t="s">
        <v>118</v>
      </c>
      <c r="C4" s="316"/>
      <c r="D4" s="316"/>
      <c r="E4" s="316"/>
      <c r="F4" s="316"/>
      <c r="G4" s="316"/>
      <c r="H4" s="317"/>
      <c r="K4" s="348" t="s">
        <v>110</v>
      </c>
      <c r="L4" s="348"/>
      <c r="M4" s="348"/>
      <c r="N4" s="348"/>
    </row>
    <row r="5" spans="2:14" x14ac:dyDescent="0.25">
      <c r="B5" s="339" t="s">
        <v>144</v>
      </c>
      <c r="C5" s="340"/>
      <c r="D5" s="340"/>
      <c r="E5" s="340"/>
      <c r="F5" s="340"/>
      <c r="G5" s="340"/>
      <c r="H5" s="341"/>
      <c r="K5" s="60" t="s">
        <v>113</v>
      </c>
      <c r="L5" s="349" t="s">
        <v>114</v>
      </c>
      <c r="M5" s="349"/>
      <c r="N5" s="349"/>
    </row>
    <row r="6" spans="2:14" ht="15" customHeight="1" thickBot="1" x14ac:dyDescent="0.3">
      <c r="B6" s="352" t="s">
        <v>177</v>
      </c>
      <c r="C6" s="346"/>
      <c r="D6" s="346"/>
      <c r="E6" s="346"/>
      <c r="F6" s="346"/>
      <c r="G6" s="346"/>
      <c r="H6" s="347"/>
      <c r="K6" s="101"/>
      <c r="L6" s="350" t="s">
        <v>116</v>
      </c>
      <c r="M6" s="350"/>
      <c r="N6" s="350"/>
    </row>
    <row r="7" spans="2:14" x14ac:dyDescent="0.25">
      <c r="B7" s="353"/>
      <c r="C7" s="354"/>
      <c r="D7" s="354"/>
      <c r="E7" s="354"/>
      <c r="F7" s="354"/>
      <c r="G7" s="354"/>
      <c r="H7" s="355"/>
      <c r="K7" s="102"/>
      <c r="L7" s="350" t="s">
        <v>119</v>
      </c>
      <c r="M7" s="350"/>
      <c r="N7" s="350"/>
    </row>
    <row r="8" spans="2:14" ht="15.75" thickBot="1" x14ac:dyDescent="0.3">
      <c r="K8" s="100"/>
      <c r="L8" s="351"/>
      <c r="M8" s="351"/>
      <c r="N8" s="351"/>
    </row>
    <row r="9" spans="2:14" ht="29.25" customHeight="1" thickBot="1" x14ac:dyDescent="0.3">
      <c r="B9" s="126" t="s">
        <v>178</v>
      </c>
      <c r="C9" s="127" t="s">
        <v>148</v>
      </c>
      <c r="D9" s="127" t="s">
        <v>151</v>
      </c>
      <c r="E9" s="127" t="s">
        <v>179</v>
      </c>
      <c r="F9" s="127" t="s">
        <v>137</v>
      </c>
      <c r="G9" s="127" t="s">
        <v>138</v>
      </c>
      <c r="H9" s="127" t="s">
        <v>139</v>
      </c>
      <c r="I9" s="127" t="s">
        <v>140</v>
      </c>
      <c r="J9" s="167" t="s">
        <v>141</v>
      </c>
      <c r="K9" s="106" t="s">
        <v>98</v>
      </c>
      <c r="L9" s="95"/>
    </row>
    <row r="10" spans="2:14" x14ac:dyDescent="0.25">
      <c r="B10" s="163"/>
      <c r="C10" s="74"/>
      <c r="D10" s="159"/>
      <c r="E10" s="164"/>
      <c r="F10" s="165">
        <v>0</v>
      </c>
      <c r="G10" s="165">
        <v>0</v>
      </c>
      <c r="H10" s="165">
        <v>0</v>
      </c>
      <c r="I10" s="165">
        <v>0</v>
      </c>
      <c r="J10" s="165">
        <v>0</v>
      </c>
      <c r="K10" s="166">
        <f>SUM(Tabla58[[#This Row],[Aporte Innova Chile
(Subsidio) ($)]:[Aporte Asociados (Valorado) ($)]])</f>
        <v>0</v>
      </c>
      <c r="L10" s="95"/>
    </row>
    <row r="11" spans="2:14" x14ac:dyDescent="0.25">
      <c r="B11" s="36"/>
      <c r="C11" s="27"/>
      <c r="D11" s="37"/>
      <c r="E11" s="38"/>
      <c r="F11" s="165">
        <v>0</v>
      </c>
      <c r="G11" s="165">
        <v>0</v>
      </c>
      <c r="H11" s="165">
        <v>0</v>
      </c>
      <c r="I11" s="165">
        <v>0</v>
      </c>
      <c r="J11" s="165">
        <v>0</v>
      </c>
      <c r="K11" s="166">
        <f>SUM(Tabla58[[#This Row],[Aporte Innova Chile
(Subsidio) ($)]:[Aporte Asociados (Valorado) ($)]])</f>
        <v>0</v>
      </c>
      <c r="L11" s="95"/>
    </row>
    <row r="12" spans="2:14" x14ac:dyDescent="0.25">
      <c r="B12" s="36"/>
      <c r="C12" s="27"/>
      <c r="D12" s="37"/>
      <c r="E12" s="38"/>
      <c r="F12" s="165">
        <v>0</v>
      </c>
      <c r="G12" s="165">
        <v>0</v>
      </c>
      <c r="H12" s="165">
        <v>0</v>
      </c>
      <c r="I12" s="165">
        <v>0</v>
      </c>
      <c r="J12" s="165">
        <v>0</v>
      </c>
      <c r="K12" s="166">
        <f>SUM(Tabla58[[#This Row],[Aporte Innova Chile
(Subsidio) ($)]:[Aporte Asociados (Valorado) ($)]])</f>
        <v>0</v>
      </c>
      <c r="L12" s="95"/>
    </row>
    <row r="13" spans="2:14" x14ac:dyDescent="0.25">
      <c r="B13" s="36"/>
      <c r="C13" s="27"/>
      <c r="D13" s="37"/>
      <c r="E13" s="38"/>
      <c r="F13" s="165">
        <v>0</v>
      </c>
      <c r="G13" s="165">
        <v>0</v>
      </c>
      <c r="H13" s="165">
        <v>0</v>
      </c>
      <c r="I13" s="165">
        <v>0</v>
      </c>
      <c r="J13" s="165">
        <v>0</v>
      </c>
      <c r="K13" s="166">
        <f>SUM(Tabla58[[#This Row],[Aporte Innova Chile
(Subsidio) ($)]:[Aporte Asociados (Valorado) ($)]])</f>
        <v>0</v>
      </c>
      <c r="L13" s="95"/>
    </row>
    <row r="14" spans="2:14" x14ac:dyDescent="0.25">
      <c r="B14" s="36"/>
      <c r="C14" s="27"/>
      <c r="D14" s="37"/>
      <c r="E14" s="38"/>
      <c r="F14" s="165">
        <v>0</v>
      </c>
      <c r="G14" s="165">
        <v>0</v>
      </c>
      <c r="H14" s="165">
        <v>0</v>
      </c>
      <c r="I14" s="165">
        <v>0</v>
      </c>
      <c r="J14" s="165">
        <v>0</v>
      </c>
      <c r="K14" s="166">
        <f>SUM(Tabla58[[#This Row],[Aporte Innova Chile
(Subsidio) ($)]:[Aporte Asociados (Valorado) ($)]])</f>
        <v>0</v>
      </c>
      <c r="L14" s="95"/>
    </row>
    <row r="15" spans="2:14" x14ac:dyDescent="0.25">
      <c r="B15" s="36"/>
      <c r="C15" s="27"/>
      <c r="D15" s="37"/>
      <c r="E15" s="38"/>
      <c r="F15" s="165">
        <v>0</v>
      </c>
      <c r="G15" s="165">
        <v>0</v>
      </c>
      <c r="H15" s="165">
        <v>0</v>
      </c>
      <c r="I15" s="165">
        <v>0</v>
      </c>
      <c r="J15" s="165">
        <v>0</v>
      </c>
      <c r="K15" s="166">
        <f>SUM(Tabla58[[#This Row],[Aporte Innova Chile
(Subsidio) ($)]:[Aporte Asociados (Valorado) ($)]])</f>
        <v>0</v>
      </c>
      <c r="L15" s="95"/>
    </row>
    <row r="16" spans="2:14" ht="15.75" thickBot="1" x14ac:dyDescent="0.3">
      <c r="B16" s="161"/>
      <c r="C16" s="160"/>
      <c r="D16" s="70"/>
      <c r="E16" s="162"/>
      <c r="F16" s="165">
        <v>0</v>
      </c>
      <c r="G16" s="165">
        <v>0</v>
      </c>
      <c r="H16" s="165">
        <v>0</v>
      </c>
      <c r="I16" s="165">
        <v>0</v>
      </c>
      <c r="J16" s="165">
        <v>0</v>
      </c>
      <c r="K16" s="166">
        <f>SUM(Tabla58[[#This Row],[Aporte Innova Chile
(Subsidio) ($)]:[Aporte Asociados (Valorado) ($)]])</f>
        <v>0</v>
      </c>
    </row>
    <row r="17" spans="2:11" ht="15.75" thickBot="1" x14ac:dyDescent="0.3">
      <c r="B17" s="119"/>
      <c r="C17" s="120"/>
      <c r="D17" s="91"/>
      <c r="E17" s="121" t="s">
        <v>142</v>
      </c>
      <c r="F17" s="153">
        <f>SUM(Tabla58[Aporte Innova Chile
(Subsidio) ($)])</f>
        <v>0</v>
      </c>
      <c r="G17" s="153">
        <f>SUM(Tabla58[Aporte Beneficiaria (Pecuniario) ($)])</f>
        <v>0</v>
      </c>
      <c r="H17" s="153">
        <f>SUM(Tabla58[Aporte Beneficiaria (Valorado) ($)])</f>
        <v>0</v>
      </c>
      <c r="I17" s="153">
        <f>SUM(Tabla58[Aporte Asociados (Pecuniario) ($)])</f>
        <v>0</v>
      </c>
      <c r="J17" s="153">
        <f>SUM(Tabla58[Aporte Asociados (Valorado) ($)])</f>
        <v>0</v>
      </c>
      <c r="K17" s="153">
        <f>SUM(Tabla58[TOTAL ($)])</f>
        <v>0</v>
      </c>
    </row>
  </sheetData>
  <sheetProtection formatCells="0" formatColumns="0" formatRows="0" insertRows="0" deleteRows="0" sort="0"/>
  <protectedRanges>
    <protectedRange algorithmName="SHA-512" hashValue="RnI00pNN302gA2W9BjwyMdB1IMze7IlOf9ZJA9ujE+AWekDGLB0jmAN63/q9oq1nO3RD8Liz1fWkkrMDmQ9HEw==" saltValue="tnaKsyYXAUS4lfoRAKfvZg==" spinCount="100000" sqref="C10:C15" name="completar_1_2_1"/>
  </protectedRanges>
  <mergeCells count="10">
    <mergeCell ref="L7:N7"/>
    <mergeCell ref="L8:N8"/>
    <mergeCell ref="L5:N5"/>
    <mergeCell ref="L6:N6"/>
    <mergeCell ref="K4:N4"/>
    <mergeCell ref="B2:H2"/>
    <mergeCell ref="B4:H4"/>
    <mergeCell ref="B5:H5"/>
    <mergeCell ref="B6:H6"/>
    <mergeCell ref="B7:H7"/>
  </mergeCells>
  <dataValidations count="2">
    <dataValidation type="whole" allowBlank="1" showInputMessage="1" showErrorMessage="1" errorTitle="Error" error="Debe ingresar números enteros positivos." sqref="D10:D15" xr:uid="{1295E259-C097-4353-BD63-35FF653F08A7}">
      <formula1>0</formula1>
      <formula2>9.99999999999999E+82</formula2>
    </dataValidation>
    <dataValidation type="whole" allowBlank="1" showInputMessage="1" showErrorMessage="1" errorTitle="Error" error="Debe ingresar números enteros positivos." sqref="E10:K16" xr:uid="{685CB80E-C2CA-450A-BDF7-59A6CA9AB39F}">
      <formula1>0</formula1>
      <formula2>9.99999999999999E+141</formula2>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G E J c V b D P u P S j A A A A 9 g A A A B I A H A B D b 2 5 m a W c v U G F j a 2 F n Z S 5 4 b W w g o h g A K K A U A A A A A A A A A A A A A A A A A A A A A A A A A A A A h Y 8 x D o I w G I W v Q r r T l r I o + S k D K y Q m J s a 1 K R U a o B h a L H d z 8 E h e Q Y y i b o 7 v e 9 / w 3 v 1 6 g 2 z u u + C i R q s H k 6 I I U x Q o I 4 d K m z p F k z u F G 5 R x 2 A n Z i l o F i 2 x s M t s q R Y 1 z 5 4 Q Q 7 z 3 2 M R 7 G m j B K I 3 I s i 7 1 s V C / Q R 9 b / 5 V A b 6 4 S R C n E 4 v M Z w h i O 6 x T F l m A J Z I Z T a f A W 2 7 H 2 2 P x D y q X P T q L i y Y V 4 A W S O Q 9 w f + A F B L A w Q U A A I A C A A Y Q l x 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E J c V S i K R 7 g O A A A A E Q A A A B M A H A B G b 3 J t d W x h c y 9 T Z W N 0 a W 9 u M S 5 t I K I Y A C i g F A A A A A A A A A A A A A A A A A A A A A A A A A A A A C t O T S 7 J z M 9 T C I b Q h t Y A U E s B A i 0 A F A A C A A g A G E J c V b D P u P S j A A A A 9 g A A A B I A A A A A A A A A A A A A A A A A A A A A A E N v b m Z p Z y 9 Q Y W N r Y W d l L n h t b F B L A Q I t A B Q A A g A I A B h C X F U P y u m r p A A A A O k A A A A T A A A A A A A A A A A A A A A A A O 8 A A A B b Q 2 9 u d G V u d F 9 U e X B l c 1 0 u e G 1 s U E s B A i 0 A F A A C A A g A G E J c 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E u D 8 3 Z J N p A n w 2 5 T V G X p 1 8 A A A A A A g A A A A A A A 2 Y A A M A A A A A Q A A A A f t 3 0 d l A Z R O d C 9 X h s g 1 v o X g A A A A A E g A A A o A A A A B A A A A B Y A r A R z h 6 t Y Y O M C y y 0 h E H Z U A A A A E 3 a T a w Z 6 A v t u t x u R P m N k K S 5 5 g E h d d 8 v U N r 8 w O J V w 0 K R H M B W o S 2 3 r E 8 8 y + v a 4 W 4 Z + B + j P T 6 T j m q u R y g 7 z 2 L B F V f x Z a t g A A l U x z G p F j / s / p L X F A A A A D B L o 2 h i P P j n x X J C + h d 1 k l d H m z l c < / 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cc40ce4-a236-483c-90cb-bc9aeae63f8c" xsi:nil="true"/>
    <lcf76f155ced4ddcb4097134ff3c332f xmlns="8b37f243-936a-45f9-8eb1-fce2d54456dd">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CF250039F964FB47AB0C9EEFD71691A2" ma:contentTypeVersion="18" ma:contentTypeDescription="Crear nuevo documento." ma:contentTypeScope="" ma:versionID="b34c3ccb9f698c09a43f31c770ba4d79">
  <xsd:schema xmlns:xsd="http://www.w3.org/2001/XMLSchema" xmlns:xs="http://www.w3.org/2001/XMLSchema" xmlns:p="http://schemas.microsoft.com/office/2006/metadata/properties" xmlns:ns2="8b37f243-936a-45f9-8eb1-fce2d54456dd" xmlns:ns3="2cc40ce4-a236-483c-90cb-bc9aeae63f8c" targetNamespace="http://schemas.microsoft.com/office/2006/metadata/properties" ma:root="true" ma:fieldsID="45b7108a82b5e1232ea7f4e368865965" ns2:_="" ns3:_="">
    <xsd:import namespace="8b37f243-936a-45f9-8eb1-fce2d54456dd"/>
    <xsd:import namespace="2cc40ce4-a236-483c-90cb-bc9aeae63f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7f243-936a-45f9-8eb1-fce2d54456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930227d-965d-4741-b43f-4ac5cbdeb3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c40ce4-a236-483c-90cb-bc9aeae63f8c"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39df4a67-3e81-4560-8e34-46e181aa8a7e}" ma:internalName="TaxCatchAll" ma:showField="CatchAllData" ma:web="2cc40ce4-a236-483c-90cb-bc9aeae63f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03EF8E-BFA6-4461-813C-CAB74C10C880}">
  <ds:schemaRefs>
    <ds:schemaRef ds:uri="http://schemas.microsoft.com/DataMashup"/>
  </ds:schemaRefs>
</ds:datastoreItem>
</file>

<file path=customXml/itemProps2.xml><?xml version="1.0" encoding="utf-8"?>
<ds:datastoreItem xmlns:ds="http://schemas.openxmlformats.org/officeDocument/2006/customXml" ds:itemID="{521A8526-2B2C-45A2-9345-76A6AC3DAD09}">
  <ds:schemaRefs>
    <ds:schemaRef ds:uri="http://schemas.microsoft.com/sharepoint/v3/contenttype/forms"/>
  </ds:schemaRefs>
</ds:datastoreItem>
</file>

<file path=customXml/itemProps3.xml><?xml version="1.0" encoding="utf-8"?>
<ds:datastoreItem xmlns:ds="http://schemas.openxmlformats.org/officeDocument/2006/customXml" ds:itemID="{700E6851-46F3-498D-9130-E122CFEC0729}">
  <ds:schemaRefs>
    <ds:schemaRef ds:uri="http://schemas.microsoft.com/office/2006/metadata/properties"/>
    <ds:schemaRef ds:uri="http://schemas.microsoft.com/office/infopath/2007/PartnerControls"/>
    <ds:schemaRef ds:uri="7d3d4ce2-2c3c-4f9b-bc35-aa73f866b5a6"/>
    <ds:schemaRef ds:uri="efda6f6d-76e8-487c-b044-f27e8bfac257"/>
    <ds:schemaRef ds:uri="2cc40ce4-a236-483c-90cb-bc9aeae63f8c"/>
    <ds:schemaRef ds:uri="8b37f243-936a-45f9-8eb1-fce2d54456dd"/>
  </ds:schemaRefs>
</ds:datastoreItem>
</file>

<file path=customXml/itemProps4.xml><?xml version="1.0" encoding="utf-8"?>
<ds:datastoreItem xmlns:ds="http://schemas.openxmlformats.org/officeDocument/2006/customXml" ds:itemID="{444073E7-1F42-45FB-943C-FA5C69EF2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7f243-936a-45f9-8eb1-fce2d54456dd"/>
    <ds:schemaRef ds:uri="2cc40ce4-a236-483c-90cb-bc9aeae63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Hoja1</vt:lpstr>
      <vt:lpstr>INSTRUCCIONES</vt:lpstr>
      <vt:lpstr>CRITERIOS ADMISIBILIDAD</vt:lpstr>
      <vt:lpstr>RESUMEN PPTO</vt:lpstr>
      <vt:lpstr>RRHH</vt:lpstr>
      <vt:lpstr>OPERACION</vt:lpstr>
      <vt:lpstr>DESGLOSE ENT. COLABORADORA</vt:lpstr>
      <vt:lpstr>INVERSIÓN</vt:lpstr>
      <vt:lpstr>ADMINISTRACIÓN</vt:lpstr>
      <vt:lpstr>PLAN DE TRABAJO</vt:lpstr>
      <vt:lpstr>RESULTADOS</vt:lpstr>
      <vt:lpstr>cargos</vt:lpstr>
      <vt:lpstr>categoria</vt:lpstr>
      <vt:lpstr>Participantes</vt:lpstr>
      <vt:lpstr>si_no</vt:lpstr>
    </vt:vector>
  </TitlesOfParts>
  <Manager/>
  <Company>Corporación de Fomento de la Produccion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agalvez</dc:creator>
  <cp:keywords/>
  <dc:description/>
  <cp:lastModifiedBy>Gonzalo Cespedes Reyes</cp:lastModifiedBy>
  <cp:revision/>
  <dcterms:created xsi:type="dcterms:W3CDTF">2012-07-13T14:56:55Z</dcterms:created>
  <dcterms:modified xsi:type="dcterms:W3CDTF">2024-10-29T11:15:21Z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0x010100CF250039F964FB47AB0C9EEFD71691A2</vt:lpwstr>
  </property>
  <property fmtid="{D5CDD505-2E9C-101B-9397-08002B2CF9AE}" pid="3" name="MediaServiceImageTags">
    <vt:lpwstr/>
  </property>
</Properties>
</file>