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INNOVA/Numeral 12, Artículo 14/"/>
    </mc:Choice>
  </mc:AlternateContent>
  <xr:revisionPtr revIDLastSave="2" documentId="8_{1FC9BF65-6517-4F6A-B709-9A747D2845E5}" xr6:coauthVersionLast="47" xr6:coauthVersionMax="47" xr10:uidLastSave="{E00C1411-A402-43CE-87F8-76C172B686DE}"/>
  <bookViews>
    <workbookView xWindow="-120" yWindow="-120" windowWidth="20730" windowHeight="11040" tabRatio="614" firstSheet="2" activeTab="2" xr2:uid="{B79A5BCE-25D3-4F5B-A8C7-DD9FFEE78B3A}"/>
  </bookViews>
  <sheets>
    <sheet name="Tabla" sheetId="3" state="hidden" r:id="rId1"/>
    <sheet name="Art.14 22) ene-mar" sheetId="6" state="hidden" r:id="rId2"/>
    <sheet name="Art.14 12)" sheetId="5" r:id="rId3"/>
    <sheet name="CORFO_1T" sheetId="13" state="hidden" r:id="rId4"/>
    <sheet name="INAC_1T" sheetId="15" state="hidden" r:id="rId5"/>
  </sheets>
  <externalReferences>
    <externalReference r:id="rId6"/>
    <externalReference r:id="rId7"/>
  </externalReferences>
  <definedNames>
    <definedName name="_xlnm._FilterDatabase" localSheetId="3" hidden="1">CORFO_1T!$A$1:$R$81</definedName>
    <definedName name="_xlnm._FilterDatabase" localSheetId="4" hidden="1">INAC_1T!$A$1:$R$8</definedName>
    <definedName name="_xlnm._FilterDatabase" localSheetId="0" hidden="1">Tabla!$A$1:$G$38</definedName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5" l="1"/>
  <c r="C60" i="5"/>
  <c r="R3" i="15"/>
  <c r="R4" i="15"/>
  <c r="R5" i="15"/>
  <c r="R6" i="15"/>
  <c r="R7" i="15"/>
  <c r="R8" i="15"/>
  <c r="Q3" i="15"/>
  <c r="Q4" i="15"/>
  <c r="Q5" i="15"/>
  <c r="Q6" i="15"/>
  <c r="Q7" i="15"/>
  <c r="Q8" i="15"/>
  <c r="R2" i="15"/>
  <c r="Q2" i="15"/>
  <c r="Q66" i="13" l="1"/>
  <c r="R66" i="13"/>
  <c r="Q67" i="13"/>
  <c r="R67" i="13"/>
  <c r="Q68" i="13"/>
  <c r="R68" i="13"/>
  <c r="B56" i="5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2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2" i="13"/>
  <c r="C75" i="5"/>
  <c r="A54" i="5"/>
  <c r="A29" i="5"/>
  <c r="C49" i="5"/>
  <c r="C24" i="6"/>
  <c r="C12" i="5" l="1"/>
  <c r="R83" i="13"/>
  <c r="C11" i="5"/>
  <c r="C9" i="5"/>
  <c r="C10" i="5"/>
  <c r="C24" i="5" l="1"/>
</calcChain>
</file>

<file path=xl/sharedStrings.xml><?xml version="1.0" encoding="utf-8"?>
<sst xmlns="http://schemas.openxmlformats.org/spreadsheetml/2006/main" count="1301" uniqueCount="423">
  <si>
    <t>Texto</t>
  </si>
  <si>
    <t>Pagos</t>
  </si>
  <si>
    <t>22.09.002.001</t>
  </si>
  <si>
    <t>76462629K</t>
  </si>
  <si>
    <t>4086119K</t>
  </si>
  <si>
    <t>Gastos comunes</t>
  </si>
  <si>
    <t>Servicio</t>
  </si>
  <si>
    <t>N° RES</t>
  </si>
  <si>
    <t>NOMBRE DEL CONTRATO</t>
  </si>
  <si>
    <t>PROVEEDOR</t>
  </si>
  <si>
    <t>RUT EMPRESA</t>
  </si>
  <si>
    <t>RE/1948/2016</t>
  </si>
  <si>
    <t>Aprueba Texto Refundido de Contrato Subarrendamiento de Bodegas suscrito entre CORFO  Y "MEGACENTRO CHILE SPA".</t>
  </si>
  <si>
    <t>RED MEGA CENTRO</t>
  </si>
  <si>
    <t>Arriendo Oficinas DR Coquimbo Nueva</t>
  </si>
  <si>
    <t>Arriendo Oficinas Agustinas 640</t>
  </si>
  <si>
    <t>RE/1412/2020</t>
  </si>
  <si>
    <t>Arriendo Metlife oficinas start up</t>
  </si>
  <si>
    <t>METLIFE CHILE SEGUROS DE VIDA S.A.</t>
  </si>
  <si>
    <t>Arriendo DR Arica (18 de Septiembre N°487)</t>
  </si>
  <si>
    <t>RE/1124/2019</t>
  </si>
  <si>
    <t>Aprueba Contrato de Arrendamiento entre CORFO y Claudia del Rosario Milla Navarro</t>
  </si>
  <si>
    <t>Claudia del Rosario Milla Navarro</t>
  </si>
  <si>
    <t>Arriendo Valparaíso (Estacionamientos)</t>
  </si>
  <si>
    <t>RE/133/2010</t>
  </si>
  <si>
    <t>Aprueba Contrato de Arrendamiento Estacionamientos entre CORFO y Jaña Carrasco</t>
  </si>
  <si>
    <t>Jorge Eduardo Jaña Carrasco</t>
  </si>
  <si>
    <t>Arriendo Dirección Regional Valparaíso (Bodega)</t>
  </si>
  <si>
    <t>RE/2083/2008</t>
  </si>
  <si>
    <t>Aprueba Contrato de Arrendamiento con María Ivonne Escobar Gatica</t>
  </si>
  <si>
    <t>María I. Escobar Gatica</t>
  </si>
  <si>
    <t>Arriendo Estacionamiento Valparaiso</t>
  </si>
  <si>
    <t>RE/141/2021</t>
  </si>
  <si>
    <t>Aprueba Contrato de Arriendo de Estacionamientos para Vehículos Asignados a la Dirección Regional de CORFO Valparaíso</t>
  </si>
  <si>
    <t>Saba Estacionamientos de Chile S.A.</t>
  </si>
  <si>
    <t>Arriendo Estacionamientos Subterraneos Puerto Montt.</t>
  </si>
  <si>
    <t>RE/60/2017</t>
  </si>
  <si>
    <t>Aprueba Contrato de Arrendamiento de Estacionamiento Mensual suscrito entre CORFO y Empresa Estacionamientos Subterráneos Puerto Montt S.A</t>
  </si>
  <si>
    <t>Estacionamientos Subterraneos Puerto Montt.</t>
  </si>
  <si>
    <t xml:space="preserve">Arriendo Dirección Regional O Higgins </t>
  </si>
  <si>
    <t>RE/1708/2012</t>
  </si>
  <si>
    <t>Aprueba Contrato de Arrendamiento de Oficina y Estacionamientos para la Dirección Regional de O´Higgins.</t>
  </si>
  <si>
    <t>Gabriel Reyes Adasme</t>
  </si>
  <si>
    <t>Arriendo de Oficinas Dirección Regional Ñuble.</t>
  </si>
  <si>
    <t>RE/1109/2018</t>
  </si>
  <si>
    <t xml:space="preserve">Aprueba Contrato de Arrendamiento de inmueble, con "Sociedad Educacional TP Dario Salas Limitada" para la instalación de la Dirección Regional del Ñuble.  Cesión a PROYECCIÓN SPA. </t>
  </si>
  <si>
    <t xml:space="preserve">Proyección Spa. </t>
  </si>
  <si>
    <t>Arriendo Renca N°12-13 y Oficina B12 y bodega 14</t>
  </si>
  <si>
    <t>221010103</t>
  </si>
  <si>
    <t>1000</t>
  </si>
  <si>
    <t>05</t>
  </si>
  <si>
    <t>10</t>
  </si>
  <si>
    <t>32</t>
  </si>
  <si>
    <t>06</t>
  </si>
  <si>
    <t>01</t>
  </si>
  <si>
    <t>532090201</t>
  </si>
  <si>
    <t>1016</t>
  </si>
  <si>
    <t>12</t>
  </si>
  <si>
    <t>85295700K</t>
  </si>
  <si>
    <t>49</t>
  </si>
  <si>
    <t>Gastos Comunes</t>
  </si>
  <si>
    <t>Para tabla</t>
  </si>
  <si>
    <t>Arriendo Estacionamiento</t>
  </si>
  <si>
    <t>Administrador de Inmueble</t>
  </si>
  <si>
    <t>Arriendo Agustinas</t>
  </si>
  <si>
    <t>Arriendo Amanda labarca OF 201</t>
  </si>
  <si>
    <t>Arriendo Amanda labarca OF 202</t>
  </si>
  <si>
    <t>CORPORACION DE FOMENTO DE LA PRODUCCIÓN</t>
  </si>
  <si>
    <t>Art. 14 Num. 22) - Gastos asociados al arriendo de terrenos u otros bienes inmuebles</t>
  </si>
  <si>
    <t>Informe Trimestral</t>
  </si>
  <si>
    <t>Enero - Marzo</t>
  </si>
  <si>
    <t>Miles de Pesos M$</t>
  </si>
  <si>
    <t>Detalle de gastos</t>
  </si>
  <si>
    <t>Observaciones</t>
  </si>
  <si>
    <t>Concepto</t>
  </si>
  <si>
    <t>Monto 
Miles de $</t>
  </si>
  <si>
    <t>Corporación de Fomento de la Producción</t>
  </si>
  <si>
    <t>Arriendo de Inmuebles</t>
  </si>
  <si>
    <t>Corresponden a las dependencias de oficinas de la Institución</t>
  </si>
  <si>
    <t>Arriendo de estacionamientos</t>
  </si>
  <si>
    <t>Corresponden a estacionamientos para el resguardo de la flota vehicular de la institución</t>
  </si>
  <si>
    <t>Gastos asociados a arriendos de inmuebles ubicados en Edificios</t>
  </si>
  <si>
    <t>Bodegas</t>
  </si>
  <si>
    <t>Corresponden a Bodegas para el resguardo de documentos de la Institución</t>
  </si>
  <si>
    <t>INNOVA</t>
  </si>
  <si>
    <t>Art. 14 Num. 12) - Gastos asociados al arriendo de terrenos u otros bienes inmuebles</t>
  </si>
  <si>
    <t>ARRIENDO EDIFICIOS G</t>
  </si>
  <si>
    <t>GGCC EDIF. NAUTILUS</t>
  </si>
  <si>
    <t>GGCC JOSÉ OLLINO</t>
  </si>
  <si>
    <t>GGCC EDIFICIO LAN</t>
  </si>
  <si>
    <t>Edificio Antofagasta DHSIGA</t>
  </si>
  <si>
    <t>Gastos Comunes Start Up</t>
  </si>
  <si>
    <t>BETA</t>
  </si>
  <si>
    <t>Aprueba Contrato de Arrendamiento de Bien Inmueble entre CORFO y BETA</t>
  </si>
  <si>
    <t>Valentini</t>
  </si>
  <si>
    <t>Aprueba Contrato de Arrendamiento de Bien Inmueble entre CORFO y cvalentini</t>
  </si>
  <si>
    <t>Sociedad</t>
  </si>
  <si>
    <t>Centro gestor</t>
  </si>
  <si>
    <t>Período</t>
  </si>
  <si>
    <t>Posición presupuestaria</t>
  </si>
  <si>
    <t>Denominación de posición presupuestaria</t>
  </si>
  <si>
    <t>Número de documento del documento de ref</t>
  </si>
  <si>
    <t>Nº documento de pago</t>
  </si>
  <si>
    <t>Nº doc.finanzas</t>
  </si>
  <si>
    <t>Cuenta de mayor</t>
  </si>
  <si>
    <t>Texto tipo de valor</t>
  </si>
  <si>
    <t>Número de documento precedente</t>
  </si>
  <si>
    <t>Fe.contabilización</t>
  </si>
  <si>
    <t>Contra presupuesto p.importe verific.en</t>
  </si>
  <si>
    <t>Acreedor</t>
  </si>
  <si>
    <t>1</t>
  </si>
  <si>
    <t>GGCC Comunidad Edificio Finanzas</t>
  </si>
  <si>
    <t>GGCC OLIVARÍ OF. 91</t>
  </si>
  <si>
    <t>GGCC EDIF PDTE. RIESCO</t>
  </si>
  <si>
    <t>GGCC EDIFICIO EL LIBERTADOR</t>
  </si>
  <si>
    <t>GGCC AGUS-MONEDA OF 208</t>
  </si>
  <si>
    <t>GGCC TORRES DEL PACÍFICO</t>
  </si>
  <si>
    <t>GGCC Agustinas-Moneda Of 212-9</t>
  </si>
  <si>
    <t>GGCC cons propios ElecBOD12-13</t>
  </si>
  <si>
    <t>GGCC EDIF IMPERIO N° 2 OF.1247</t>
  </si>
  <si>
    <t>GGCC EDIFICIO MIRABLAU</t>
  </si>
  <si>
    <t>Pago arriendo oficina para Dirección Regional de V</t>
  </si>
  <si>
    <t>PAGO ARRIENDO OFICINAS DIRECCIÓN REGIONAL CORFO ÑU</t>
  </si>
  <si>
    <t>1400</t>
  </si>
  <si>
    <t>3907</t>
  </si>
  <si>
    <t>800000115</t>
  </si>
  <si>
    <t>ENERO -MARZO</t>
  </si>
  <si>
    <t>Número de posición de documento de refer</t>
  </si>
  <si>
    <t>6000002048</t>
  </si>
  <si>
    <t>800000330</t>
  </si>
  <si>
    <t>5105655093</t>
  </si>
  <si>
    <t>Hes arriendo estacionamiento Vlpo Enero</t>
  </si>
  <si>
    <t>4500034689</t>
  </si>
  <si>
    <t>2</t>
  </si>
  <si>
    <t>3</t>
  </si>
  <si>
    <t>6000021986</t>
  </si>
  <si>
    <t>800002248</t>
  </si>
  <si>
    <t>5105655827</t>
  </si>
  <si>
    <t>Hes arriendo estacionamiento Vlpo Febrer</t>
  </si>
  <si>
    <t>4500034949</t>
  </si>
  <si>
    <t>6000002129</t>
  </si>
  <si>
    <t>800000329</t>
  </si>
  <si>
    <t>5105655114</t>
  </si>
  <si>
    <t>HES ARRIENDO PUERTO MONTT ENE 2025</t>
  </si>
  <si>
    <t>4500034713</t>
  </si>
  <si>
    <t>6000014568</t>
  </si>
  <si>
    <t>800001298</t>
  </si>
  <si>
    <t>5105655471</t>
  </si>
  <si>
    <t>HES ARRIENDO PUERTO MONTT FEB 2025</t>
  </si>
  <si>
    <t>4500034888</t>
  </si>
  <si>
    <t>6000021988</t>
  </si>
  <si>
    <t>800002246</t>
  </si>
  <si>
    <t>5105655830</t>
  </si>
  <si>
    <t>HES ARRIENDO PUERTO MONTT MARZO 2025</t>
  </si>
  <si>
    <t>4500035131</t>
  </si>
  <si>
    <t>6000001005</t>
  </si>
  <si>
    <t>800000061</t>
  </si>
  <si>
    <t>5105654963</t>
  </si>
  <si>
    <t>4500034703</t>
  </si>
  <si>
    <t>6000002509</t>
  </si>
  <si>
    <t>800000434</t>
  </si>
  <si>
    <t>5105655161</t>
  </si>
  <si>
    <t>HES ARRIENDO BODEGAS RENCA ENE 2025</t>
  </si>
  <si>
    <t>4500034758</t>
  </si>
  <si>
    <t>6000003390</t>
  </si>
  <si>
    <t>800000530</t>
  </si>
  <si>
    <t>5105655186</t>
  </si>
  <si>
    <t>4500034870</t>
  </si>
  <si>
    <t>6000011172</t>
  </si>
  <si>
    <t>800000877</t>
  </si>
  <si>
    <t>5105655345</t>
  </si>
  <si>
    <t>HES ARRIENDO BODEGAS RENCA FEB 2025</t>
  </si>
  <si>
    <t>4500034890</t>
  </si>
  <si>
    <t>6000015474</t>
  </si>
  <si>
    <t>800001498</t>
  </si>
  <si>
    <t>5105655536</t>
  </si>
  <si>
    <t>HES ARRIENDO PUERTO MONTT MARZ 2025</t>
  </si>
  <si>
    <t>4500035042</t>
  </si>
  <si>
    <t>6000019763</t>
  </si>
  <si>
    <t>800001857</t>
  </si>
  <si>
    <t>5105655664</t>
  </si>
  <si>
    <t>HES ARRIENDO BODEGAS RENCA MAR 2025</t>
  </si>
  <si>
    <t>4500035052</t>
  </si>
  <si>
    <t>6000001686</t>
  </si>
  <si>
    <t>800000232</t>
  </si>
  <si>
    <t>5105655047</t>
  </si>
  <si>
    <t>4500034712</t>
  </si>
  <si>
    <t>6000011702</t>
  </si>
  <si>
    <t>9000000572</t>
  </si>
  <si>
    <t>5105655401</t>
  </si>
  <si>
    <t>5105655402</t>
  </si>
  <si>
    <t>6000011704</t>
  </si>
  <si>
    <t>800000998</t>
  </si>
  <si>
    <t>5105655404</t>
  </si>
  <si>
    <t>6000021644</t>
  </si>
  <si>
    <t>800002181</t>
  </si>
  <si>
    <t>5105655799</t>
  </si>
  <si>
    <t>6000001399</t>
  </si>
  <si>
    <t>800000146</t>
  </si>
  <si>
    <t>200276940</t>
  </si>
  <si>
    <t>6000001928</t>
  </si>
  <si>
    <t>800000247</t>
  </si>
  <si>
    <t>5105655078</t>
  </si>
  <si>
    <t>4500034716</t>
  </si>
  <si>
    <t>6000002006</t>
  </si>
  <si>
    <t>800000311</t>
  </si>
  <si>
    <t>5105655092</t>
  </si>
  <si>
    <t>GGCC EDIF. OLIVARÍ PISO 5</t>
  </si>
  <si>
    <t>4500034717</t>
  </si>
  <si>
    <t>6000002145</t>
  </si>
  <si>
    <t>800000283</t>
  </si>
  <si>
    <t>Pago arriendo Estacionamiento 221 y 222 para DR de</t>
  </si>
  <si>
    <t>200276941</t>
  </si>
  <si>
    <t>6000002167</t>
  </si>
  <si>
    <t>800000333</t>
  </si>
  <si>
    <t>Arriendo Oficina N°91 VRegion FEB 2025</t>
  </si>
  <si>
    <t>6000002413</t>
  </si>
  <si>
    <t>800000295</t>
  </si>
  <si>
    <t>5105655150</t>
  </si>
  <si>
    <t>4500034719</t>
  </si>
  <si>
    <t>6000011710</t>
  </si>
  <si>
    <t>800001021</t>
  </si>
  <si>
    <t>5105655405</t>
  </si>
  <si>
    <t>6000011825</t>
  </si>
  <si>
    <t>800001022</t>
  </si>
  <si>
    <t>5105655409</t>
  </si>
  <si>
    <t>6000013962</t>
  </si>
  <si>
    <t>800001299</t>
  </si>
  <si>
    <t>ARRIENDO OFICINA DR VALPARAISO, MARZO 2025</t>
  </si>
  <si>
    <t>6000015460</t>
  </si>
  <si>
    <t>800001475</t>
  </si>
  <si>
    <t>5105655531</t>
  </si>
  <si>
    <t>6000020804</t>
  </si>
  <si>
    <t>800001878</t>
  </si>
  <si>
    <t>5105655741</t>
  </si>
  <si>
    <t>6000020875</t>
  </si>
  <si>
    <t>800002037</t>
  </si>
  <si>
    <t>5105655754</t>
  </si>
  <si>
    <t>6000022146</t>
  </si>
  <si>
    <t>800002183</t>
  </si>
  <si>
    <t>5105655851</t>
  </si>
  <si>
    <t>6000001552</t>
  </si>
  <si>
    <t>800000109</t>
  </si>
  <si>
    <t>Pago arriendo de oficina N°604 y estacionamiento 4</t>
  </si>
  <si>
    <t>200276874</t>
  </si>
  <si>
    <t>6000001770</t>
  </si>
  <si>
    <t>800000236</t>
  </si>
  <si>
    <t>5105655054</t>
  </si>
  <si>
    <t>4500034694</t>
  </si>
  <si>
    <t>6000011416</t>
  </si>
  <si>
    <t>800000981</t>
  </si>
  <si>
    <t>Arriendo oficina 604 Estac 40 DR Ohiggins Feb/2025</t>
  </si>
  <si>
    <t>6000011834</t>
  </si>
  <si>
    <t>800001003</t>
  </si>
  <si>
    <t>5105655412</t>
  </si>
  <si>
    <t>6000019044</t>
  </si>
  <si>
    <t>800001556</t>
  </si>
  <si>
    <t>ARRIENDO OFICINA Y ESTAC. DR OHIGGINS MAR'25</t>
  </si>
  <si>
    <t>6000020806</t>
  </si>
  <si>
    <t>800001851</t>
  </si>
  <si>
    <t>5105655742</t>
  </si>
  <si>
    <t>200277756</t>
  </si>
  <si>
    <t>6000015787</t>
  </si>
  <si>
    <t>800001433</t>
  </si>
  <si>
    <t>FACTURA N°91874 ESTACIONAMIENTO ENERO 2025 A-319</t>
  </si>
  <si>
    <t>6000001554</t>
  </si>
  <si>
    <t>800000142</t>
  </si>
  <si>
    <t>200276922</t>
  </si>
  <si>
    <t>6000010589</t>
  </si>
  <si>
    <t>800000778</t>
  </si>
  <si>
    <t>PAGO ARRIENDO OFICINAS DIRECC REG CORFO ÑUBLE FEB</t>
  </si>
  <si>
    <t>6000019383</t>
  </si>
  <si>
    <t>800001693</t>
  </si>
  <si>
    <t>6000014675</t>
  </si>
  <si>
    <t>800001402</t>
  </si>
  <si>
    <t>5105655491</t>
  </si>
  <si>
    <t>4500034787</t>
  </si>
  <si>
    <t>6000021581</t>
  </si>
  <si>
    <t>800002015</t>
  </si>
  <si>
    <t>5105655797</t>
  </si>
  <si>
    <t>6000001400</t>
  </si>
  <si>
    <t>ARRIENDO OFICINAS DR ARICA ENERO 2025</t>
  </si>
  <si>
    <t>200276905</t>
  </si>
  <si>
    <t>6000001393</t>
  </si>
  <si>
    <t>800000241</t>
  </si>
  <si>
    <t>5105655033</t>
  </si>
  <si>
    <t>4500034727</t>
  </si>
  <si>
    <t>6000001742</t>
  </si>
  <si>
    <t>800000235</t>
  </si>
  <si>
    <t>5105655049</t>
  </si>
  <si>
    <t>4500034744</t>
  </si>
  <si>
    <t>6000001754</t>
  </si>
  <si>
    <t>800000231</t>
  </si>
  <si>
    <t>5105655052</t>
  </si>
  <si>
    <t>4500034721</t>
  </si>
  <si>
    <t>6000001817</t>
  </si>
  <si>
    <t>800000233</t>
  </si>
  <si>
    <t>5105655063</t>
  </si>
  <si>
    <t>4500034732</t>
  </si>
  <si>
    <t>6000001821</t>
  </si>
  <si>
    <t>800000234</t>
  </si>
  <si>
    <t>5105655067</t>
  </si>
  <si>
    <t>4500034729</t>
  </si>
  <si>
    <t>6000002766</t>
  </si>
  <si>
    <t>800000421</t>
  </si>
  <si>
    <t>PAGO DE ARRIENDO OFICINAS DR CORFO ARICA FEB 25</t>
  </si>
  <si>
    <t>6000002571</t>
  </si>
  <si>
    <t>800000508</t>
  </si>
  <si>
    <t>5105655166</t>
  </si>
  <si>
    <t>6000011824</t>
  </si>
  <si>
    <t>800000999</t>
  </si>
  <si>
    <t>5105655408</t>
  </si>
  <si>
    <t>6000011829</t>
  </si>
  <si>
    <t>800001000</t>
  </si>
  <si>
    <t>5105655410</t>
  </si>
  <si>
    <t>6000011832</t>
  </si>
  <si>
    <t>800001001</t>
  </si>
  <si>
    <t>5105655411</t>
  </si>
  <si>
    <t>6000011871</t>
  </si>
  <si>
    <t>800001153</t>
  </si>
  <si>
    <t>5105655414</t>
  </si>
  <si>
    <t>4500034720</t>
  </si>
  <si>
    <t>6000014780</t>
  </si>
  <si>
    <t>800001387</t>
  </si>
  <si>
    <t>Arriendo DR Arica MAR 2025</t>
  </si>
  <si>
    <t>6000018098</t>
  </si>
  <si>
    <t>800001675</t>
  </si>
  <si>
    <t>5105655564</t>
  </si>
  <si>
    <t>6000019933</t>
  </si>
  <si>
    <t>800001759</t>
  </si>
  <si>
    <t>5105655690</t>
  </si>
  <si>
    <t>6000020791</t>
  </si>
  <si>
    <t>800001848</t>
  </si>
  <si>
    <t>5105655735</t>
  </si>
  <si>
    <t>6000020794</t>
  </si>
  <si>
    <t>800001849</t>
  </si>
  <si>
    <t>5105655736</t>
  </si>
  <si>
    <t>6000020799</t>
  </si>
  <si>
    <t>800001846</t>
  </si>
  <si>
    <t>5105655739</t>
  </si>
  <si>
    <t>6000021594</t>
  </si>
  <si>
    <t>800002014</t>
  </si>
  <si>
    <t>5105655798</t>
  </si>
  <si>
    <t>6000022143</t>
  </si>
  <si>
    <t>800002168</t>
  </si>
  <si>
    <t>PAGO DE ARRIENDO OFICINAS DR ARICA ABR'2025</t>
  </si>
  <si>
    <t>6000022148</t>
  </si>
  <si>
    <t>800002182</t>
  </si>
  <si>
    <t>5105655852</t>
  </si>
  <si>
    <t>6000000029</t>
  </si>
  <si>
    <t>800000005</t>
  </si>
  <si>
    <t>GASTOS COMUNES OFICINAS ASCC DICIEMBRE 2024</t>
  </si>
  <si>
    <t>200276972</t>
  </si>
  <si>
    <t>6000000127</t>
  </si>
  <si>
    <t>800000019</t>
  </si>
  <si>
    <t>GASTOS COMUNES OFICINAS ASCC MES DE ENERO 2025</t>
  </si>
  <si>
    <t>6000000196</t>
  </si>
  <si>
    <t>800000035</t>
  </si>
  <si>
    <t>GASTOS COMUNES OFICINAS ASCC MES DE FEBRERO 2025</t>
  </si>
  <si>
    <t>4002</t>
  </si>
  <si>
    <t>6000000050</t>
  </si>
  <si>
    <t>800000015</t>
  </si>
  <si>
    <t>Pago Factura 2537 Gastos Comunes Administración Me</t>
  </si>
  <si>
    <t>200277483</t>
  </si>
  <si>
    <t>6000000049</t>
  </si>
  <si>
    <t>800000016</t>
  </si>
  <si>
    <t>DHSIGA SA-PAGO SALDO COLILLA DICIEMBRE 2024</t>
  </si>
  <si>
    <t>6000000145</t>
  </si>
  <si>
    <t>800000038</t>
  </si>
  <si>
    <t>DHSIGA SA-GASTOS COMUNES ENERO 2025</t>
  </si>
  <si>
    <t>6000000143</t>
  </si>
  <si>
    <t>800000039</t>
  </si>
  <si>
    <t>DHSIGA SA-SALDO COLILLA GASTOS COMUNES ENERO 2025</t>
  </si>
  <si>
    <t>6000000263</t>
  </si>
  <si>
    <t>800000069</t>
  </si>
  <si>
    <t>DHSIGA SA-SALDO COLILLA GASTOS COMUNES FEBRERO</t>
  </si>
  <si>
    <t>6000000287</t>
  </si>
  <si>
    <t>800000068</t>
  </si>
  <si>
    <t>DHSIGA SA-PAGO GASTOS COMUNES FEBRERO</t>
  </si>
  <si>
    <t>4008</t>
  </si>
  <si>
    <t>6000000018</t>
  </si>
  <si>
    <t>800000006</t>
  </si>
  <si>
    <t>GASTOS COMUNES EDIFICIO DICIEMBRE CARTA N°26-2025</t>
  </si>
  <si>
    <t>200277218</t>
  </si>
  <si>
    <t>6000000130</t>
  </si>
  <si>
    <t>800000049</t>
  </si>
  <si>
    <t>GASTOS COMUNES EDIFICIO ENERO CARTA N°85-2025</t>
  </si>
  <si>
    <t>6000000255</t>
  </si>
  <si>
    <t>800000094</t>
  </si>
  <si>
    <t>GASTOS COMUNES EDIFICIO FEBRERO CARTA N°150-2025</t>
  </si>
  <si>
    <t>6000011447</t>
  </si>
  <si>
    <t>800001002</t>
  </si>
  <si>
    <t>5105655372</t>
  </si>
  <si>
    <t>4500034711</t>
  </si>
  <si>
    <t>6000015341</t>
  </si>
  <si>
    <t>800001401</t>
  </si>
  <si>
    <t>5105655513</t>
  </si>
  <si>
    <t>4500034710</t>
  </si>
  <si>
    <t>6000020801</t>
  </si>
  <si>
    <t>800001847</t>
  </si>
  <si>
    <t>5105655740</t>
  </si>
  <si>
    <t>6000020862</t>
  </si>
  <si>
    <t>800001850</t>
  </si>
  <si>
    <t>5105655753</t>
  </si>
  <si>
    <t>Tipo de contrato</t>
  </si>
  <si>
    <t xml:space="preserve">Traslado de monto </t>
  </si>
  <si>
    <t>INAC</t>
  </si>
  <si>
    <t>24.09.996.019</t>
  </si>
  <si>
    <t>BNS Y SV. - ARRIENDO</t>
  </si>
  <si>
    <t>HES ARRIENDO COMITÉ INEAC ENE 2025</t>
  </si>
  <si>
    <t>22.01.2025</t>
  </si>
  <si>
    <t>HES ARRIENDO COMITÉ INEAC FEB 2025</t>
  </si>
  <si>
    <t>04.02.2025</t>
  </si>
  <si>
    <t>HES ARRIENDO COMITÉ INEAC MARZO 2025</t>
  </si>
  <si>
    <t>03.03.2025</t>
  </si>
  <si>
    <t>HES ARRIENDO COMITÉ INEAC ABRIL 2025</t>
  </si>
  <si>
    <t>26.03.2025</t>
  </si>
  <si>
    <t>GGCC EdificioTorre Los Andes Of INEAC</t>
  </si>
  <si>
    <t>17.02.2025</t>
  </si>
  <si>
    <t>17.03.2025</t>
  </si>
  <si>
    <t>Arriendo oficinas INAC</t>
  </si>
  <si>
    <t>Gastos Comunes INAC</t>
  </si>
  <si>
    <t>JULIO -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</si>
</sst>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 tint="0.14999847407452621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4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1" fontId="11" fillId="0" borderId="0" xfId="3" applyFont="1" applyAlignment="1">
      <alignment vertical="center"/>
    </xf>
    <xf numFmtId="41" fontId="11" fillId="0" borderId="0" xfId="0" applyNumberFormat="1" applyFont="1" applyAlignment="1">
      <alignment vertical="center"/>
    </xf>
    <xf numFmtId="3" fontId="13" fillId="0" borderId="7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1" fontId="11" fillId="0" borderId="0" xfId="4" applyFont="1" applyAlignment="1">
      <alignment vertical="center"/>
    </xf>
    <xf numFmtId="3" fontId="12" fillId="5" borderId="7" xfId="0" applyNumberFormat="1" applyFont="1" applyFill="1" applyBorder="1" applyAlignment="1">
      <alignment horizontal="center" vertical="center"/>
    </xf>
    <xf numFmtId="0" fontId="15" fillId="0" borderId="0" xfId="5" applyAlignment="1">
      <alignment vertical="top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" xfId="1" applyFont="1" applyBorder="1" applyAlignment="1">
      <alignment vertical="center" wrapText="1"/>
    </xf>
    <xf numFmtId="0" fontId="17" fillId="0" borderId="0" xfId="0" applyFont="1" applyAlignment="1">
      <alignment vertical="top"/>
    </xf>
    <xf numFmtId="0" fontId="18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/>
    </xf>
    <xf numFmtId="0" fontId="17" fillId="0" borderId="1" xfId="0" applyFont="1" applyBorder="1"/>
    <xf numFmtId="49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15" fillId="4" borderId="0" xfId="5" applyFill="1" applyAlignment="1">
      <alignment vertical="top"/>
    </xf>
    <xf numFmtId="3" fontId="15" fillId="0" borderId="0" xfId="5" applyNumberFormat="1" applyAlignment="1">
      <alignment vertical="top"/>
    </xf>
    <xf numFmtId="0" fontId="0" fillId="4" borderId="0" xfId="0" applyFill="1" applyAlignment="1">
      <alignment vertical="top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6">
    <cellStyle name="Millares [0]" xfId="4" builtinId="6"/>
    <cellStyle name="Millares [0] 2" xfId="3" xr:uid="{75C79D0C-9E4C-4B38-B4DB-0841A5C72683}"/>
    <cellStyle name="Normal" xfId="0" builtinId="0"/>
    <cellStyle name="Normal 125 2" xfId="1" xr:uid="{767E27B2-8A61-4823-9A83-F540A9D71A4D}"/>
    <cellStyle name="Normal 125 2 2" xfId="2" xr:uid="{6FD70031-179F-47D7-8599-6F368E156C37}"/>
    <cellStyle name="Normal 2" xfId="5" xr:uid="{3646F4C1-8168-47AC-9694-F02689CA063E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73608.18C438B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73608.18C438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1397000</xdr:colOff>
      <xdr:row>3</xdr:row>
      <xdr:rowOff>60793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B1962B3-2EDB-4AB1-B335-EFF31A7F1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7000" cy="81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1397000</xdr:colOff>
      <xdr:row>3</xdr:row>
      <xdr:rowOff>60793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533C558-ED15-4DB1-BAC9-447212CE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7000" cy="81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1397000</xdr:colOff>
      <xdr:row>29</xdr:row>
      <xdr:rowOff>60793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1CEB500D-F597-452B-9429-6DD89A95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7000" cy="81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1397000</xdr:colOff>
      <xdr:row>54</xdr:row>
      <xdr:rowOff>60793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A9305D3E-D027-4940-BE55-CA5A8B6B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6667"/>
          <a:ext cx="1397000" cy="727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solvelasquez\AppData\Local\Microsoft\Windows\INetCache\Content.Outlook\1P6LS9W4\Numeral%2022%20Art&#237;culo%2014%20Ley%20N%2021.395_COR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3DC0-07BB-46DE-81A1-1F8BFC74BF5A}">
  <dimension ref="A1:G38"/>
  <sheetViews>
    <sheetView workbookViewId="0">
      <selection activeCell="C37" sqref="C37"/>
    </sheetView>
  </sheetViews>
  <sheetFormatPr baseColWidth="10" defaultColWidth="11.453125" defaultRowHeight="11.5" x14ac:dyDescent="0.25"/>
  <cols>
    <col min="1" max="1" width="17.453125" style="31" customWidth="1"/>
    <col min="2" max="2" width="36.453125" style="31" customWidth="1"/>
    <col min="3" max="3" width="34.7265625" style="31" customWidth="1"/>
    <col min="4" max="4" width="24.453125" style="31" customWidth="1"/>
    <col min="5" max="5" width="26.1796875" style="31" customWidth="1"/>
    <col min="6" max="6" width="67.26953125" style="31" customWidth="1"/>
    <col min="7" max="16384" width="11.453125" style="31"/>
  </cols>
  <sheetData>
    <row r="1" spans="1:7" x14ac:dyDescent="0.25">
      <c r="A1" s="29" t="s">
        <v>10</v>
      </c>
      <c r="B1" s="29" t="s">
        <v>9</v>
      </c>
      <c r="C1" s="29" t="s">
        <v>6</v>
      </c>
      <c r="D1" s="30" t="s">
        <v>7</v>
      </c>
      <c r="E1" s="29" t="s">
        <v>61</v>
      </c>
      <c r="F1" s="29" t="s">
        <v>8</v>
      </c>
    </row>
    <row r="2" spans="1:7" ht="23" x14ac:dyDescent="0.25">
      <c r="A2" s="32">
        <v>761786652</v>
      </c>
      <c r="B2" s="33" t="s">
        <v>13</v>
      </c>
      <c r="C2" s="34" t="s">
        <v>47</v>
      </c>
      <c r="D2" s="33" t="s">
        <v>11</v>
      </c>
      <c r="E2" s="35" t="s">
        <v>82</v>
      </c>
      <c r="F2" s="34" t="s">
        <v>12</v>
      </c>
    </row>
    <row r="3" spans="1:7" x14ac:dyDescent="0.25">
      <c r="A3" s="36">
        <v>775465859</v>
      </c>
      <c r="B3" s="37" t="s">
        <v>92</v>
      </c>
      <c r="C3" s="34" t="s">
        <v>14</v>
      </c>
      <c r="D3" s="34"/>
      <c r="E3" s="35" t="s">
        <v>77</v>
      </c>
      <c r="F3" s="34" t="s">
        <v>93</v>
      </c>
      <c r="G3" s="38"/>
    </row>
    <row r="4" spans="1:7" x14ac:dyDescent="0.25">
      <c r="A4" s="36" t="s">
        <v>3</v>
      </c>
      <c r="B4" s="37" t="s">
        <v>94</v>
      </c>
      <c r="C4" s="34" t="s">
        <v>14</v>
      </c>
      <c r="D4" s="34"/>
      <c r="E4" s="35" t="s">
        <v>77</v>
      </c>
      <c r="F4" s="34" t="s">
        <v>95</v>
      </c>
      <c r="G4" s="38"/>
    </row>
    <row r="5" spans="1:7" x14ac:dyDescent="0.25">
      <c r="A5" s="39">
        <v>992890002</v>
      </c>
      <c r="B5" s="40" t="s">
        <v>18</v>
      </c>
      <c r="C5" s="34" t="s">
        <v>15</v>
      </c>
      <c r="D5" s="34" t="s">
        <v>16</v>
      </c>
      <c r="E5" s="35" t="s">
        <v>77</v>
      </c>
      <c r="F5" s="34" t="s">
        <v>17</v>
      </c>
    </row>
    <row r="6" spans="1:7" x14ac:dyDescent="0.25">
      <c r="A6" s="41">
        <v>113425717</v>
      </c>
      <c r="B6" s="37" t="s">
        <v>22</v>
      </c>
      <c r="C6" s="34" t="s">
        <v>19</v>
      </c>
      <c r="D6" s="33" t="s">
        <v>20</v>
      </c>
      <c r="E6" s="35" t="s">
        <v>77</v>
      </c>
      <c r="F6" s="34" t="s">
        <v>21</v>
      </c>
    </row>
    <row r="7" spans="1:7" x14ac:dyDescent="0.25">
      <c r="A7" s="42">
        <v>69657036</v>
      </c>
      <c r="B7" s="37" t="s">
        <v>26</v>
      </c>
      <c r="C7" s="34" t="s">
        <v>23</v>
      </c>
      <c r="D7" s="43" t="s">
        <v>24</v>
      </c>
      <c r="E7" s="35" t="s">
        <v>79</v>
      </c>
      <c r="F7" s="34" t="s">
        <v>25</v>
      </c>
    </row>
    <row r="8" spans="1:7" ht="23" x14ac:dyDescent="0.25">
      <c r="A8" s="32" t="s">
        <v>4</v>
      </c>
      <c r="B8" s="37" t="s">
        <v>30</v>
      </c>
      <c r="C8" s="34" t="s">
        <v>27</v>
      </c>
      <c r="D8" s="43" t="s">
        <v>28</v>
      </c>
      <c r="E8" s="35" t="s">
        <v>82</v>
      </c>
      <c r="F8" s="34" t="s">
        <v>29</v>
      </c>
    </row>
    <row r="9" spans="1:7" ht="23" x14ac:dyDescent="0.25">
      <c r="A9" s="32">
        <v>995543907</v>
      </c>
      <c r="B9" s="37" t="s">
        <v>34</v>
      </c>
      <c r="C9" s="34" t="s">
        <v>31</v>
      </c>
      <c r="D9" s="33" t="s">
        <v>32</v>
      </c>
      <c r="E9" s="35" t="s">
        <v>79</v>
      </c>
      <c r="F9" s="37" t="s">
        <v>33</v>
      </c>
    </row>
    <row r="10" spans="1:7" ht="23" x14ac:dyDescent="0.25">
      <c r="A10" s="32">
        <v>969944901</v>
      </c>
      <c r="B10" s="37" t="s">
        <v>38</v>
      </c>
      <c r="C10" s="34" t="s">
        <v>35</v>
      </c>
      <c r="D10" s="43" t="s">
        <v>36</v>
      </c>
      <c r="E10" s="35" t="s">
        <v>79</v>
      </c>
      <c r="F10" s="37" t="s">
        <v>37</v>
      </c>
    </row>
    <row r="11" spans="1:7" ht="23" x14ac:dyDescent="0.25">
      <c r="A11" s="32">
        <v>87710327</v>
      </c>
      <c r="B11" s="37" t="s">
        <v>42</v>
      </c>
      <c r="C11" s="34" t="s">
        <v>39</v>
      </c>
      <c r="D11" s="43" t="s">
        <v>40</v>
      </c>
      <c r="E11" s="35" t="s">
        <v>77</v>
      </c>
      <c r="F11" s="34" t="s">
        <v>41</v>
      </c>
    </row>
    <row r="12" spans="1:7" ht="34.5" x14ac:dyDescent="0.25">
      <c r="A12" s="32">
        <v>965670904</v>
      </c>
      <c r="B12" s="37" t="s">
        <v>46</v>
      </c>
      <c r="C12" s="34" t="s">
        <v>43</v>
      </c>
      <c r="D12" s="43" t="s">
        <v>44</v>
      </c>
      <c r="E12" s="35" t="s">
        <v>77</v>
      </c>
      <c r="F12" s="34" t="s">
        <v>45</v>
      </c>
    </row>
    <row r="13" spans="1:7" x14ac:dyDescent="0.25">
      <c r="A13" s="31">
        <v>761796674</v>
      </c>
      <c r="B13" s="37" t="s">
        <v>90</v>
      </c>
      <c r="C13" s="34" t="s">
        <v>60</v>
      </c>
      <c r="D13" s="43"/>
      <c r="E13" s="35" t="s">
        <v>60</v>
      </c>
      <c r="F13" s="34"/>
    </row>
    <row r="14" spans="1:7" x14ac:dyDescent="0.25">
      <c r="A14" s="44">
        <v>704832001</v>
      </c>
      <c r="B14" s="45"/>
      <c r="C14" s="34" t="s">
        <v>60</v>
      </c>
      <c r="D14" s="45"/>
      <c r="E14" s="35" t="s">
        <v>60</v>
      </c>
      <c r="F14" s="45"/>
    </row>
    <row r="15" spans="1:7" x14ac:dyDescent="0.25">
      <c r="A15" s="44">
        <v>897884003</v>
      </c>
      <c r="B15" s="45"/>
      <c r="C15" s="34" t="s">
        <v>62</v>
      </c>
      <c r="D15" s="45"/>
      <c r="E15" s="35" t="s">
        <v>79</v>
      </c>
      <c r="F15" s="45"/>
    </row>
    <row r="16" spans="1:7" x14ac:dyDescent="0.25">
      <c r="A16" s="45">
        <v>560498608</v>
      </c>
      <c r="B16" s="44"/>
      <c r="C16" s="34" t="s">
        <v>60</v>
      </c>
      <c r="D16" s="45"/>
      <c r="E16" s="35" t="s">
        <v>60</v>
      </c>
      <c r="F16" s="45"/>
    </row>
    <row r="17" spans="1:6" x14ac:dyDescent="0.25">
      <c r="A17" s="44">
        <v>533149421</v>
      </c>
      <c r="B17" s="45"/>
      <c r="C17" s="34" t="s">
        <v>60</v>
      </c>
      <c r="D17" s="45"/>
      <c r="E17" s="35" t="s">
        <v>60</v>
      </c>
      <c r="F17" s="45"/>
    </row>
    <row r="18" spans="1:6" x14ac:dyDescent="0.25">
      <c r="A18" s="44">
        <v>818282001</v>
      </c>
      <c r="B18" s="45"/>
      <c r="C18" s="34" t="s">
        <v>60</v>
      </c>
      <c r="D18" s="45"/>
      <c r="E18" s="35" t="s">
        <v>60</v>
      </c>
      <c r="F18" s="45"/>
    </row>
    <row r="19" spans="1:6" x14ac:dyDescent="0.25">
      <c r="A19" s="44">
        <v>560146701</v>
      </c>
      <c r="B19" s="45"/>
      <c r="C19" s="34" t="s">
        <v>60</v>
      </c>
      <c r="D19" s="45"/>
      <c r="E19" s="35" t="s">
        <v>60</v>
      </c>
      <c r="F19" s="45"/>
    </row>
    <row r="20" spans="1:6" x14ac:dyDescent="0.25">
      <c r="A20" s="44">
        <v>560845804</v>
      </c>
      <c r="B20" s="45"/>
      <c r="C20" s="34" t="s">
        <v>60</v>
      </c>
      <c r="D20" s="45"/>
      <c r="E20" s="35" t="s">
        <v>60</v>
      </c>
      <c r="F20" s="45"/>
    </row>
    <row r="21" spans="1:6" x14ac:dyDescent="0.25">
      <c r="A21" s="44">
        <v>533113346</v>
      </c>
      <c r="B21" s="45"/>
      <c r="C21" s="34" t="s">
        <v>60</v>
      </c>
      <c r="D21" s="45"/>
      <c r="E21" s="35" t="s">
        <v>60</v>
      </c>
      <c r="F21" s="45"/>
    </row>
    <row r="22" spans="1:6" x14ac:dyDescent="0.25">
      <c r="A22" s="44">
        <v>560419309</v>
      </c>
      <c r="B22" s="45"/>
      <c r="C22" s="34" t="s">
        <v>60</v>
      </c>
      <c r="D22" s="45"/>
      <c r="E22" s="35" t="s">
        <v>60</v>
      </c>
      <c r="F22" s="45"/>
    </row>
    <row r="23" spans="1:6" x14ac:dyDescent="0.25">
      <c r="A23" s="44">
        <v>533213588</v>
      </c>
      <c r="B23" s="45"/>
      <c r="C23" s="34" t="s">
        <v>60</v>
      </c>
      <c r="D23" s="45"/>
      <c r="E23" s="35" t="s">
        <v>60</v>
      </c>
      <c r="F23" s="45"/>
    </row>
    <row r="24" spans="1:6" x14ac:dyDescent="0.25">
      <c r="A24" s="44">
        <v>704832001</v>
      </c>
      <c r="B24" s="45"/>
      <c r="C24" s="34" t="s">
        <v>60</v>
      </c>
      <c r="D24" s="45"/>
      <c r="E24" s="35" t="s">
        <v>60</v>
      </c>
      <c r="F24" s="45"/>
    </row>
    <row r="25" spans="1:6" x14ac:dyDescent="0.25">
      <c r="A25" s="44">
        <v>770259002</v>
      </c>
      <c r="B25" s="45"/>
      <c r="C25" s="34" t="s">
        <v>63</v>
      </c>
      <c r="D25" s="45"/>
      <c r="E25" s="34" t="s">
        <v>63</v>
      </c>
      <c r="F25" s="45"/>
    </row>
    <row r="26" spans="1:6" x14ac:dyDescent="0.25">
      <c r="A26" s="44">
        <v>560538006</v>
      </c>
      <c r="B26" s="45"/>
      <c r="C26" s="34" t="s">
        <v>60</v>
      </c>
      <c r="D26" s="45"/>
      <c r="E26" s="35" t="s">
        <v>60</v>
      </c>
      <c r="F26" s="45"/>
    </row>
    <row r="27" spans="1:6" x14ac:dyDescent="0.25">
      <c r="A27" s="44">
        <v>560040008</v>
      </c>
      <c r="B27" s="45"/>
      <c r="C27" s="34" t="s">
        <v>60</v>
      </c>
      <c r="D27" s="45"/>
      <c r="E27" s="35" t="s">
        <v>60</v>
      </c>
      <c r="F27" s="45"/>
    </row>
    <row r="28" spans="1:6" x14ac:dyDescent="0.25">
      <c r="A28" s="44">
        <v>560276206</v>
      </c>
      <c r="B28" s="45"/>
      <c r="C28" s="34" t="s">
        <v>60</v>
      </c>
      <c r="D28" s="45"/>
      <c r="E28" s="35" t="s">
        <v>60</v>
      </c>
      <c r="F28" s="45"/>
    </row>
    <row r="29" spans="1:6" x14ac:dyDescent="0.25">
      <c r="A29" s="44">
        <v>703029000</v>
      </c>
      <c r="B29" s="45"/>
      <c r="C29" s="34" t="s">
        <v>60</v>
      </c>
      <c r="D29" s="45"/>
      <c r="E29" s="35" t="s">
        <v>60</v>
      </c>
      <c r="F29" s="45"/>
    </row>
    <row r="30" spans="1:6" x14ac:dyDescent="0.25">
      <c r="A30" s="44">
        <v>560124104</v>
      </c>
      <c r="B30" s="45"/>
      <c r="C30" s="34" t="s">
        <v>60</v>
      </c>
      <c r="D30" s="45"/>
      <c r="E30" s="35" t="s">
        <v>60</v>
      </c>
      <c r="F30" s="45"/>
    </row>
    <row r="31" spans="1:6" x14ac:dyDescent="0.25">
      <c r="A31" s="44">
        <v>560038003</v>
      </c>
      <c r="B31" s="45"/>
      <c r="C31" s="34" t="s">
        <v>60</v>
      </c>
      <c r="D31" s="45"/>
      <c r="E31" s="35" t="s">
        <v>60</v>
      </c>
      <c r="F31" s="45"/>
    </row>
    <row r="32" spans="1:6" x14ac:dyDescent="0.25">
      <c r="A32" s="44">
        <v>560612109</v>
      </c>
      <c r="B32" s="45"/>
      <c r="C32" s="34" t="s">
        <v>60</v>
      </c>
      <c r="D32" s="45"/>
      <c r="E32" s="35" t="s">
        <v>60</v>
      </c>
      <c r="F32" s="45"/>
    </row>
    <row r="33" spans="1:6" x14ac:dyDescent="0.25">
      <c r="A33" s="46" t="s">
        <v>58</v>
      </c>
      <c r="B33" s="45"/>
      <c r="C33" s="34" t="s">
        <v>64</v>
      </c>
      <c r="D33" s="45"/>
      <c r="E33" s="35" t="s">
        <v>77</v>
      </c>
      <c r="F33" s="45"/>
    </row>
    <row r="34" spans="1:6" x14ac:dyDescent="0.25">
      <c r="A34" s="44">
        <v>969034107</v>
      </c>
      <c r="B34" s="45"/>
      <c r="C34" s="34" t="s">
        <v>66</v>
      </c>
      <c r="D34" s="45"/>
      <c r="E34" s="35" t="s">
        <v>77</v>
      </c>
      <c r="F34" s="45"/>
    </row>
    <row r="35" spans="1:6" x14ac:dyDescent="0.25">
      <c r="A35" s="44">
        <v>965366202</v>
      </c>
      <c r="B35" s="45"/>
      <c r="C35" s="34" t="s">
        <v>65</v>
      </c>
      <c r="D35" s="45"/>
      <c r="E35" s="35" t="s">
        <v>77</v>
      </c>
      <c r="F35" s="45"/>
    </row>
    <row r="36" spans="1:6" ht="14.5" x14ac:dyDescent="0.35">
      <c r="A36">
        <v>760987050</v>
      </c>
      <c r="B36" s="45"/>
      <c r="C36" s="34" t="s">
        <v>420</v>
      </c>
      <c r="D36" s="45"/>
      <c r="E36" s="35" t="s">
        <v>77</v>
      </c>
      <c r="F36" s="45"/>
    </row>
    <row r="37" spans="1:6" ht="14.5" x14ac:dyDescent="0.35">
      <c r="A37">
        <v>560539207</v>
      </c>
      <c r="B37" s="45"/>
      <c r="C37" s="47" t="s">
        <v>421</v>
      </c>
      <c r="D37" s="45"/>
      <c r="E37" s="35" t="s">
        <v>60</v>
      </c>
      <c r="F37" s="45"/>
    </row>
    <row r="38" spans="1:6" x14ac:dyDescent="0.25">
      <c r="A38" s="47">
        <v>560157703</v>
      </c>
      <c r="B38" s="45"/>
      <c r="C38" s="47" t="s">
        <v>91</v>
      </c>
      <c r="D38" s="45"/>
      <c r="E38" s="35" t="s">
        <v>60</v>
      </c>
      <c r="F38" s="45"/>
    </row>
  </sheetData>
  <autoFilter ref="A1:G38" xr:uid="{47B13DC0-07BB-46DE-81A1-1F8BFC74BF5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57F4-9EB0-45E5-AF09-F242A2AE15AD}">
  <sheetPr>
    <tabColor rgb="FFFFFFCC"/>
  </sheetPr>
  <dimension ref="A1:G33"/>
  <sheetViews>
    <sheetView showGridLines="0" zoomScale="90" zoomScaleNormal="90" workbookViewId="0">
      <selection activeCell="B26" sqref="B26"/>
    </sheetView>
  </sheetViews>
  <sheetFormatPr baseColWidth="10" defaultColWidth="11.453125" defaultRowHeight="12.5" x14ac:dyDescent="0.35"/>
  <cols>
    <col min="1" max="1" width="58.54296875" style="10" customWidth="1"/>
    <col min="2" max="2" width="56.1796875" style="11" customWidth="1"/>
    <col min="3" max="3" width="25.26953125" style="11" customWidth="1"/>
    <col min="4" max="4" width="59.7265625" style="10" customWidth="1"/>
    <col min="5" max="6" width="11.453125" style="10"/>
    <col min="7" max="7" width="18.26953125" style="10" customWidth="1"/>
    <col min="8" max="16384" width="11.453125" style="10"/>
  </cols>
  <sheetData>
    <row r="1" spans="1:7" s="1" customFormat="1" ht="23" x14ac:dyDescent="0.35">
      <c r="A1" s="57" t="s">
        <v>67</v>
      </c>
      <c r="B1" s="57"/>
      <c r="C1" s="57"/>
      <c r="D1" s="57"/>
    </row>
    <row r="3" spans="1:7" s="2" customFormat="1" ht="23" x14ac:dyDescent="0.35">
      <c r="A3" s="58" t="s">
        <v>68</v>
      </c>
      <c r="B3" s="59"/>
      <c r="C3" s="59"/>
      <c r="D3" s="59"/>
    </row>
    <row r="4" spans="1:7" s="5" customFormat="1" ht="40.5" customHeight="1" x14ac:dyDescent="0.35">
      <c r="A4" s="3"/>
      <c r="B4" s="4"/>
      <c r="C4" s="4"/>
    </row>
    <row r="5" spans="1:7" s="9" customFormat="1" ht="25" x14ac:dyDescent="0.5">
      <c r="A5" s="6" t="s">
        <v>69</v>
      </c>
      <c r="B5" s="7" t="s">
        <v>70</v>
      </c>
      <c r="C5" s="6"/>
      <c r="D5" s="8" t="s">
        <v>71</v>
      </c>
    </row>
    <row r="6" spans="1:7" ht="25.5" customHeight="1" x14ac:dyDescent="0.35"/>
    <row r="7" spans="1:7" s="12" customFormat="1" ht="24" customHeight="1" x14ac:dyDescent="0.35">
      <c r="A7" s="60" t="s">
        <v>6</v>
      </c>
      <c r="B7" s="62" t="s">
        <v>72</v>
      </c>
      <c r="C7" s="63"/>
      <c r="D7" s="60" t="s">
        <v>73</v>
      </c>
    </row>
    <row r="8" spans="1:7" s="15" customFormat="1" ht="29.25" customHeight="1" x14ac:dyDescent="0.35">
      <c r="A8" s="61"/>
      <c r="B8" s="13" t="s">
        <v>74</v>
      </c>
      <c r="C8" s="14" t="s">
        <v>75</v>
      </c>
      <c r="D8" s="61"/>
    </row>
    <row r="9" spans="1:7" s="15" customFormat="1" x14ac:dyDescent="0.35">
      <c r="A9" s="16" t="s">
        <v>76</v>
      </c>
      <c r="B9" s="17" t="s">
        <v>77</v>
      </c>
      <c r="C9" s="18">
        <v>18116.745999999999</v>
      </c>
      <c r="D9" s="19" t="s">
        <v>78</v>
      </c>
      <c r="G9" s="20"/>
    </row>
    <row r="10" spans="1:7" s="15" customFormat="1" ht="25" x14ac:dyDescent="0.35">
      <c r="A10" s="16" t="s">
        <v>76</v>
      </c>
      <c r="B10" s="17" t="s">
        <v>79</v>
      </c>
      <c r="C10" s="18">
        <v>1506.0050000000001</v>
      </c>
      <c r="D10" s="19" t="s">
        <v>80</v>
      </c>
    </row>
    <row r="11" spans="1:7" s="15" customFormat="1" x14ac:dyDescent="0.35">
      <c r="A11" s="16" t="s">
        <v>76</v>
      </c>
      <c r="B11" s="17" t="s">
        <v>5</v>
      </c>
      <c r="C11" s="18">
        <v>19960.892</v>
      </c>
      <c r="D11" s="19" t="s">
        <v>81</v>
      </c>
      <c r="G11" s="21"/>
    </row>
    <row r="12" spans="1:7" s="15" customFormat="1" ht="25" x14ac:dyDescent="0.35">
      <c r="A12" s="16" t="s">
        <v>76</v>
      </c>
      <c r="B12" s="17" t="s">
        <v>82</v>
      </c>
      <c r="C12" s="18">
        <v>19961.448</v>
      </c>
      <c r="D12" s="19" t="s">
        <v>83</v>
      </c>
    </row>
    <row r="13" spans="1:7" s="15" customFormat="1" x14ac:dyDescent="0.35">
      <c r="A13" s="16"/>
      <c r="B13" s="17"/>
      <c r="C13" s="17"/>
      <c r="D13" s="19"/>
    </row>
    <row r="14" spans="1:7" s="15" customFormat="1" ht="13.5" customHeight="1" x14ac:dyDescent="0.35">
      <c r="A14" s="16"/>
      <c r="B14" s="17"/>
      <c r="C14" s="17"/>
      <c r="D14" s="17"/>
    </row>
    <row r="15" spans="1:7" s="15" customFormat="1" ht="13.5" customHeight="1" x14ac:dyDescent="0.35">
      <c r="A15" s="16"/>
      <c r="B15" s="17"/>
      <c r="C15" s="17"/>
      <c r="D15" s="17"/>
    </row>
    <row r="16" spans="1:7" s="15" customFormat="1" ht="13.5" customHeight="1" x14ac:dyDescent="0.35">
      <c r="A16" s="16"/>
      <c r="B16" s="17"/>
      <c r="C16" s="17"/>
      <c r="D16" s="17"/>
    </row>
    <row r="17" spans="1:6" s="15" customFormat="1" ht="13.5" customHeight="1" x14ac:dyDescent="0.35">
      <c r="A17" s="16"/>
      <c r="B17" s="17"/>
      <c r="C17" s="17"/>
      <c r="D17" s="17"/>
    </row>
    <row r="18" spans="1:6" s="15" customFormat="1" ht="13.5" customHeight="1" x14ac:dyDescent="0.35">
      <c r="A18" s="16"/>
      <c r="B18" s="17"/>
      <c r="C18" s="17"/>
      <c r="D18" s="17"/>
    </row>
    <row r="19" spans="1:6" s="15" customFormat="1" ht="13.5" customHeight="1" x14ac:dyDescent="0.35">
      <c r="A19" s="16"/>
      <c r="B19" s="17"/>
      <c r="C19" s="17"/>
      <c r="D19" s="17"/>
    </row>
    <row r="20" spans="1:6" s="15" customFormat="1" ht="13.5" customHeight="1" x14ac:dyDescent="0.35">
      <c r="A20" s="16"/>
      <c r="B20" s="17"/>
      <c r="C20" s="17"/>
      <c r="D20" s="17"/>
    </row>
    <row r="21" spans="1:6" s="15" customFormat="1" ht="13.5" customHeight="1" x14ac:dyDescent="0.35">
      <c r="A21" s="16"/>
      <c r="B21" s="17"/>
      <c r="C21" s="17"/>
      <c r="D21" s="17"/>
    </row>
    <row r="22" spans="1:6" s="15" customFormat="1" ht="13.5" customHeight="1" x14ac:dyDescent="0.35">
      <c r="A22" s="16"/>
      <c r="B22" s="17"/>
      <c r="C22" s="17"/>
      <c r="D22" s="17"/>
    </row>
    <row r="23" spans="1:6" s="15" customFormat="1" ht="13.5" customHeight="1" x14ac:dyDescent="0.35">
      <c r="A23" s="16"/>
      <c r="B23" s="17"/>
      <c r="C23" s="17"/>
      <c r="D23" s="17"/>
    </row>
    <row r="24" spans="1:6" s="15" customFormat="1" ht="13.5" customHeight="1" x14ac:dyDescent="0.35">
      <c r="A24" s="16"/>
      <c r="B24" s="17"/>
      <c r="C24" s="22">
        <f>SUM(C9:C23)</f>
        <v>59545.091</v>
      </c>
      <c r="D24" s="17"/>
    </row>
    <row r="26" spans="1:6" x14ac:dyDescent="0.35">
      <c r="D26" s="15"/>
      <c r="E26" s="15"/>
      <c r="F26" s="15"/>
    </row>
    <row r="27" spans="1:6" x14ac:dyDescent="0.35">
      <c r="C27" s="23"/>
      <c r="D27" s="24"/>
      <c r="E27" s="24"/>
      <c r="F27" s="15"/>
    </row>
    <row r="28" spans="1:6" ht="16.5" customHeight="1" x14ac:dyDescent="0.35">
      <c r="A28" s="23"/>
      <c r="B28" s="23"/>
      <c r="C28" s="23"/>
      <c r="D28" s="23"/>
      <c r="E28" s="24"/>
      <c r="F28" s="15"/>
    </row>
    <row r="29" spans="1:6" ht="12.75" customHeight="1" x14ac:dyDescent="0.35">
      <c r="A29" s="23"/>
      <c r="B29" s="23"/>
      <c r="C29" s="23"/>
      <c r="D29" s="23"/>
      <c r="E29" s="24"/>
      <c r="F29" s="15"/>
    </row>
    <row r="30" spans="1:6" ht="12.75" customHeight="1" x14ac:dyDescent="0.35">
      <c r="A30" s="23"/>
      <c r="B30" s="23"/>
      <c r="C30" s="23"/>
      <c r="D30" s="23"/>
      <c r="E30" s="24"/>
      <c r="F30" s="15"/>
    </row>
    <row r="31" spans="1:6" x14ac:dyDescent="0.35">
      <c r="A31" s="23"/>
      <c r="B31" s="23"/>
      <c r="C31" s="23"/>
      <c r="D31" s="23"/>
      <c r="E31" s="15"/>
      <c r="F31" s="15"/>
    </row>
    <row r="32" spans="1:6" x14ac:dyDescent="0.35">
      <c r="D32" s="15"/>
      <c r="E32" s="15"/>
      <c r="F32" s="15"/>
    </row>
    <row r="33" spans="4:6" x14ac:dyDescent="0.35">
      <c r="D33" s="15"/>
      <c r="E33" s="15"/>
      <c r="F33" s="15"/>
    </row>
  </sheetData>
  <mergeCells count="5">
    <mergeCell ref="A1:D1"/>
    <mergeCell ref="A3:D3"/>
    <mergeCell ref="A7:A8"/>
    <mergeCell ref="B7:C7"/>
    <mergeCell ref="D7:D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1A33D-D433-4D21-8220-3C473D9ED2F6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8A62-8243-467D-9B39-5653B8023766}">
  <sheetPr>
    <tabColor rgb="FFFFFFCC"/>
  </sheetPr>
  <dimension ref="A1:H82"/>
  <sheetViews>
    <sheetView showGridLines="0" tabSelected="1" topLeftCell="A27" zoomScale="90" zoomScaleNormal="90" workbookViewId="0">
      <selection activeCell="D40" sqref="D40"/>
    </sheetView>
  </sheetViews>
  <sheetFormatPr baseColWidth="10" defaultColWidth="11.453125" defaultRowHeight="12.5" x14ac:dyDescent="0.35"/>
  <cols>
    <col min="1" max="1" width="58.54296875" style="10" customWidth="1"/>
    <col min="2" max="2" width="56.1796875" style="11" customWidth="1"/>
    <col min="3" max="3" width="25.26953125" style="11" customWidth="1"/>
    <col min="4" max="4" width="59.7265625" style="10" customWidth="1"/>
    <col min="5" max="6" width="11.453125" style="10"/>
    <col min="7" max="7" width="18.26953125" style="10" customWidth="1"/>
    <col min="8" max="8" width="14.1796875" style="10" customWidth="1"/>
    <col min="9" max="16384" width="11.453125" style="10"/>
  </cols>
  <sheetData>
    <row r="1" spans="1:8" s="1" customFormat="1" ht="23" hidden="1" x14ac:dyDescent="0.35">
      <c r="A1" s="57" t="s">
        <v>67</v>
      </c>
      <c r="B1" s="57"/>
      <c r="C1" s="57"/>
      <c r="D1" s="57"/>
    </row>
    <row r="2" spans="1:8" hidden="1" x14ac:dyDescent="0.35"/>
    <row r="3" spans="1:8" s="2" customFormat="1" ht="23" hidden="1" x14ac:dyDescent="0.35">
      <c r="A3" s="58" t="s">
        <v>85</v>
      </c>
      <c r="B3" s="59"/>
      <c r="C3" s="59"/>
      <c r="D3" s="59"/>
    </row>
    <row r="4" spans="1:8" s="5" customFormat="1" ht="40.5" hidden="1" customHeight="1" x14ac:dyDescent="0.35">
      <c r="A4" s="3"/>
      <c r="B4" s="4"/>
      <c r="C4" s="4"/>
    </row>
    <row r="5" spans="1:8" s="9" customFormat="1" ht="25" hidden="1" x14ac:dyDescent="0.5">
      <c r="A5" s="6" t="s">
        <v>69</v>
      </c>
      <c r="B5" s="7" t="s">
        <v>126</v>
      </c>
      <c r="C5" s="6"/>
      <c r="D5" s="8" t="s">
        <v>71</v>
      </c>
    </row>
    <row r="6" spans="1:8" ht="25.5" hidden="1" customHeight="1" x14ac:dyDescent="0.35">
      <c r="A6" s="10" t="s">
        <v>2</v>
      </c>
    </row>
    <row r="7" spans="1:8" s="12" customFormat="1" ht="24" hidden="1" customHeight="1" x14ac:dyDescent="0.35">
      <c r="A7" s="60" t="s">
        <v>6</v>
      </c>
      <c r="B7" s="62" t="s">
        <v>72</v>
      </c>
      <c r="C7" s="63"/>
      <c r="D7" s="60" t="s">
        <v>73</v>
      </c>
    </row>
    <row r="8" spans="1:8" s="15" customFormat="1" ht="29.25" hidden="1" customHeight="1" x14ac:dyDescent="0.35">
      <c r="A8" s="61"/>
      <c r="B8" s="13" t="s">
        <v>74</v>
      </c>
      <c r="C8" s="14" t="s">
        <v>75</v>
      </c>
      <c r="D8" s="61"/>
      <c r="H8" s="26"/>
    </row>
    <row r="9" spans="1:8" s="15" customFormat="1" hidden="1" x14ac:dyDescent="0.35">
      <c r="A9" s="16" t="s">
        <v>76</v>
      </c>
      <c r="B9" s="17" t="s">
        <v>77</v>
      </c>
      <c r="C9" s="27">
        <f ca="1">SUMIF(CORFO_1T!$Q$2:$R$81,'Art.14 12)'!B9,CORFO_1T!$R$2:$R$81)/1000</f>
        <v>53024.071000000004</v>
      </c>
      <c r="D9" s="19" t="s">
        <v>78</v>
      </c>
      <c r="G9" s="20"/>
      <c r="H9" s="26"/>
    </row>
    <row r="10" spans="1:8" s="15" customFormat="1" ht="25" hidden="1" x14ac:dyDescent="0.35">
      <c r="A10" s="16" t="s">
        <v>76</v>
      </c>
      <c r="B10" s="17" t="s">
        <v>79</v>
      </c>
      <c r="C10" s="27">
        <f ca="1">SUMIF(CORFO_1T!$Q$2:$R$81,'Art.14 12)'!B10,CORFO_1T!$R$2:$R$81)/1000</f>
        <v>2078.3209999999999</v>
      </c>
      <c r="D10" s="19" t="s">
        <v>80</v>
      </c>
      <c r="H10" s="26"/>
    </row>
    <row r="11" spans="1:8" s="15" customFormat="1" hidden="1" x14ac:dyDescent="0.35">
      <c r="A11" s="16" t="s">
        <v>76</v>
      </c>
      <c r="B11" s="17" t="s">
        <v>5</v>
      </c>
      <c r="C11" s="27">
        <f ca="1">SUMIF(CORFO_1T!$Q$2:$R$81,'Art.14 12)'!B11,CORFO_1T!$R$2:$R$81)/1000</f>
        <v>44232.786999999997</v>
      </c>
      <c r="D11" s="19" t="s">
        <v>81</v>
      </c>
      <c r="G11" s="21"/>
      <c r="H11" s="26"/>
    </row>
    <row r="12" spans="1:8" s="15" customFormat="1" ht="25" hidden="1" x14ac:dyDescent="0.35">
      <c r="A12" s="16" t="s">
        <v>76</v>
      </c>
      <c r="B12" s="17" t="s">
        <v>82</v>
      </c>
      <c r="C12" s="27">
        <f ca="1">SUMIF(CORFO_1T!$Q$2:$R$81,'Art.14 12)'!B12,CORFO_1T!$R$2:$R$81)/1000</f>
        <v>18360.838</v>
      </c>
      <c r="D12" s="19" t="s">
        <v>83</v>
      </c>
    </row>
    <row r="13" spans="1:8" s="15" customFormat="1" hidden="1" x14ac:dyDescent="0.35">
      <c r="A13" s="16"/>
      <c r="B13" s="17"/>
      <c r="C13" s="17"/>
      <c r="D13" s="19"/>
    </row>
    <row r="14" spans="1:8" s="15" customFormat="1" ht="13.5" hidden="1" customHeight="1" x14ac:dyDescent="0.35">
      <c r="A14" s="16"/>
      <c r="B14" s="17"/>
      <c r="C14" s="17"/>
      <c r="D14" s="17"/>
    </row>
    <row r="15" spans="1:8" s="15" customFormat="1" ht="13.5" hidden="1" customHeight="1" x14ac:dyDescent="0.35">
      <c r="A15" s="16"/>
      <c r="B15" s="17"/>
      <c r="C15" s="17"/>
      <c r="D15" s="17"/>
    </row>
    <row r="16" spans="1:8" s="15" customFormat="1" ht="13.5" hidden="1" customHeight="1" x14ac:dyDescent="0.35">
      <c r="A16" s="16"/>
      <c r="B16" s="17"/>
      <c r="C16" s="17"/>
      <c r="D16" s="17"/>
    </row>
    <row r="17" spans="1:6" s="15" customFormat="1" ht="13.5" hidden="1" customHeight="1" x14ac:dyDescent="0.35">
      <c r="A17" s="16"/>
      <c r="B17" s="17"/>
      <c r="C17" s="17"/>
      <c r="D17" s="17"/>
    </row>
    <row r="18" spans="1:6" s="15" customFormat="1" ht="13.5" hidden="1" customHeight="1" x14ac:dyDescent="0.35">
      <c r="A18" s="16"/>
      <c r="B18" s="17"/>
      <c r="C18" s="17"/>
      <c r="D18" s="17"/>
    </row>
    <row r="19" spans="1:6" s="15" customFormat="1" ht="13.5" hidden="1" customHeight="1" x14ac:dyDescent="0.35">
      <c r="A19" s="16"/>
      <c r="B19" s="17"/>
      <c r="C19" s="17"/>
      <c r="D19" s="17"/>
    </row>
    <row r="20" spans="1:6" s="15" customFormat="1" ht="13.5" hidden="1" customHeight="1" x14ac:dyDescent="0.35">
      <c r="A20" s="16"/>
      <c r="B20" s="17"/>
      <c r="C20" s="17"/>
      <c r="D20" s="17"/>
    </row>
    <row r="21" spans="1:6" s="15" customFormat="1" ht="13.5" hidden="1" customHeight="1" x14ac:dyDescent="0.35">
      <c r="A21" s="16"/>
      <c r="B21" s="17"/>
      <c r="C21" s="17"/>
      <c r="D21" s="17"/>
    </row>
    <row r="22" spans="1:6" s="15" customFormat="1" ht="13.5" hidden="1" customHeight="1" x14ac:dyDescent="0.35">
      <c r="A22" s="16"/>
      <c r="B22" s="17"/>
      <c r="C22" s="17"/>
      <c r="D22" s="17"/>
    </row>
    <row r="23" spans="1:6" s="15" customFormat="1" ht="13.5" hidden="1" customHeight="1" x14ac:dyDescent="0.35">
      <c r="A23" s="16"/>
      <c r="B23" s="17"/>
      <c r="C23" s="17"/>
      <c r="D23" s="17"/>
    </row>
    <row r="24" spans="1:6" s="15" customFormat="1" ht="13.5" hidden="1" customHeight="1" x14ac:dyDescent="0.35">
      <c r="A24" s="16"/>
      <c r="B24" s="17"/>
      <c r="C24" s="22">
        <f ca="1">SUM(C9:C23)</f>
        <v>117696.01700000001</v>
      </c>
      <c r="D24" s="17"/>
    </row>
    <row r="25" spans="1:6" hidden="1" x14ac:dyDescent="0.35"/>
    <row r="26" spans="1:6" hidden="1" x14ac:dyDescent="0.35">
      <c r="D26" s="15"/>
      <c r="E26" s="15"/>
      <c r="F26" s="15"/>
    </row>
    <row r="27" spans="1:6" ht="23" x14ac:dyDescent="0.35">
      <c r="A27" s="57" t="s">
        <v>67</v>
      </c>
      <c r="B27" s="57"/>
      <c r="C27" s="57"/>
      <c r="D27" s="57"/>
      <c r="E27" s="24"/>
      <c r="F27" s="15"/>
    </row>
    <row r="28" spans="1:6" ht="16.5" customHeight="1" x14ac:dyDescent="0.35">
      <c r="E28" s="24"/>
      <c r="F28" s="15"/>
    </row>
    <row r="29" spans="1:6" ht="25.5" customHeight="1" x14ac:dyDescent="0.35">
      <c r="A29" s="58" t="str">
        <f>+A3</f>
        <v>Art. 14 Num. 12) - Gastos asociados al arriendo de terrenos u otros bienes inmuebles</v>
      </c>
      <c r="B29" s="59"/>
      <c r="C29" s="59"/>
      <c r="D29" s="59"/>
      <c r="E29" s="24"/>
      <c r="F29" s="15"/>
    </row>
    <row r="30" spans="1:6" ht="12.75" customHeight="1" x14ac:dyDescent="0.35">
      <c r="A30" s="3"/>
      <c r="B30" s="4"/>
      <c r="C30" s="4"/>
      <c r="D30" s="5"/>
      <c r="E30" s="24"/>
      <c r="F30" s="15"/>
    </row>
    <row r="31" spans="1:6" ht="25" x14ac:dyDescent="0.5">
      <c r="A31" s="6" t="s">
        <v>69</v>
      </c>
      <c r="B31" s="7" t="s">
        <v>422</v>
      </c>
      <c r="C31" s="6"/>
      <c r="D31" s="8" t="s">
        <v>71</v>
      </c>
      <c r="E31" s="15"/>
      <c r="F31" s="15"/>
    </row>
    <row r="32" spans="1:6" x14ac:dyDescent="0.35">
      <c r="A32" s="28"/>
      <c r="E32" s="15"/>
      <c r="F32" s="15"/>
    </row>
    <row r="33" spans="1:6" x14ac:dyDescent="0.35">
      <c r="A33" s="60" t="s">
        <v>6</v>
      </c>
      <c r="B33" s="62" t="s">
        <v>72</v>
      </c>
      <c r="C33" s="63"/>
      <c r="D33" s="60" t="s">
        <v>73</v>
      </c>
      <c r="E33" s="15"/>
      <c r="F33" s="15"/>
    </row>
    <row r="34" spans="1:6" ht="23" x14ac:dyDescent="0.35">
      <c r="A34" s="61"/>
      <c r="B34" s="13" t="s">
        <v>74</v>
      </c>
      <c r="C34" s="14" t="s">
        <v>75</v>
      </c>
      <c r="D34" s="61"/>
    </row>
    <row r="35" spans="1:6" ht="25" x14ac:dyDescent="0.35">
      <c r="A35" s="16" t="s">
        <v>84</v>
      </c>
      <c r="B35" s="17" t="s">
        <v>82</v>
      </c>
      <c r="C35" s="27">
        <v>11416.697</v>
      </c>
      <c r="D35" s="19" t="s">
        <v>83</v>
      </c>
    </row>
    <row r="36" spans="1:6" x14ac:dyDescent="0.35">
      <c r="A36" s="16"/>
      <c r="B36" s="17"/>
      <c r="C36" s="27"/>
      <c r="D36" s="19"/>
    </row>
    <row r="37" spans="1:6" x14ac:dyDescent="0.35">
      <c r="A37" s="16"/>
      <c r="B37" s="17"/>
      <c r="C37" s="18"/>
      <c r="D37" s="19"/>
    </row>
    <row r="38" spans="1:6" x14ac:dyDescent="0.35">
      <c r="A38" s="16"/>
      <c r="B38" s="17"/>
      <c r="C38" s="17"/>
      <c r="D38" s="19"/>
    </row>
    <row r="39" spans="1:6" x14ac:dyDescent="0.35">
      <c r="A39" s="16"/>
      <c r="B39" s="17"/>
      <c r="C39" s="17"/>
      <c r="D39" s="17"/>
    </row>
    <row r="40" spans="1:6" x14ac:dyDescent="0.35">
      <c r="A40" s="16"/>
      <c r="B40" s="17"/>
      <c r="C40" s="17"/>
      <c r="D40" s="17"/>
    </row>
    <row r="41" spans="1:6" x14ac:dyDescent="0.35">
      <c r="A41" s="16"/>
      <c r="B41" s="17"/>
      <c r="C41" s="17"/>
      <c r="D41" s="17"/>
    </row>
    <row r="42" spans="1:6" x14ac:dyDescent="0.35">
      <c r="A42" s="16"/>
      <c r="B42" s="17"/>
      <c r="C42" s="17"/>
      <c r="D42" s="17"/>
    </row>
    <row r="43" spans="1:6" x14ac:dyDescent="0.35">
      <c r="A43" s="16"/>
      <c r="B43" s="17"/>
      <c r="C43" s="17"/>
      <c r="D43" s="17"/>
    </row>
    <row r="44" spans="1:6" x14ac:dyDescent="0.35">
      <c r="A44" s="16"/>
      <c r="B44" s="17"/>
      <c r="C44" s="17"/>
      <c r="D44" s="17"/>
    </row>
    <row r="45" spans="1:6" x14ac:dyDescent="0.35">
      <c r="A45" s="16"/>
      <c r="B45" s="17"/>
      <c r="C45" s="17"/>
      <c r="D45" s="17"/>
    </row>
    <row r="46" spans="1:6" x14ac:dyDescent="0.35">
      <c r="A46" s="16"/>
      <c r="B46" s="17"/>
      <c r="C46" s="17"/>
      <c r="D46" s="17"/>
    </row>
    <row r="47" spans="1:6" x14ac:dyDescent="0.35">
      <c r="A47" s="16"/>
      <c r="B47" s="17"/>
      <c r="C47" s="17"/>
      <c r="D47" s="17"/>
    </row>
    <row r="48" spans="1:6" x14ac:dyDescent="0.35">
      <c r="A48" s="16"/>
      <c r="B48" s="17"/>
      <c r="C48" s="17"/>
      <c r="D48" s="17"/>
    </row>
    <row r="49" spans="1:4" ht="13" x14ac:dyDescent="0.35">
      <c r="A49" s="16"/>
      <c r="B49" s="17"/>
      <c r="C49" s="22">
        <f>SUM(C35:C48)</f>
        <v>11416.697</v>
      </c>
      <c r="D49" s="17"/>
    </row>
    <row r="51" spans="1:4" hidden="1" x14ac:dyDescent="0.35">
      <c r="C51" s="25"/>
    </row>
    <row r="52" spans="1:4" ht="23" hidden="1" x14ac:dyDescent="0.35">
      <c r="A52" s="57" t="s">
        <v>67</v>
      </c>
      <c r="B52" s="57"/>
      <c r="C52" s="57"/>
      <c r="D52" s="57"/>
    </row>
    <row r="53" spans="1:4" hidden="1" x14ac:dyDescent="0.35"/>
    <row r="54" spans="1:4" ht="23" hidden="1" x14ac:dyDescent="0.35">
      <c r="A54" s="58" t="str">
        <f>+A3</f>
        <v>Art. 14 Num. 12) - Gastos asociados al arriendo de terrenos u otros bienes inmuebles</v>
      </c>
      <c r="B54" s="59"/>
      <c r="C54" s="59"/>
      <c r="D54" s="59"/>
    </row>
    <row r="55" spans="1:4" ht="15.5" hidden="1" x14ac:dyDescent="0.35">
      <c r="A55" s="3"/>
      <c r="B55" s="4"/>
      <c r="C55" s="4"/>
      <c r="D55" s="5"/>
    </row>
    <row r="56" spans="1:4" ht="25" hidden="1" x14ac:dyDescent="0.5">
      <c r="A56" s="6" t="s">
        <v>69</v>
      </c>
      <c r="B56" s="7" t="str">
        <f>+B5</f>
        <v>ENERO -MARZO</v>
      </c>
      <c r="C56" s="6"/>
      <c r="D56" s="8" t="s">
        <v>71</v>
      </c>
    </row>
    <row r="57" spans="1:4" hidden="1" x14ac:dyDescent="0.35">
      <c r="A57" s="10" t="s">
        <v>407</v>
      </c>
    </row>
    <row r="58" spans="1:4" hidden="1" x14ac:dyDescent="0.35">
      <c r="A58" s="60" t="s">
        <v>6</v>
      </c>
      <c r="B58" s="62" t="s">
        <v>72</v>
      </c>
      <c r="C58" s="63"/>
      <c r="D58" s="60" t="s">
        <v>73</v>
      </c>
    </row>
    <row r="59" spans="1:4" ht="23" hidden="1" x14ac:dyDescent="0.35">
      <c r="A59" s="61"/>
      <c r="B59" s="13" t="s">
        <v>74</v>
      </c>
      <c r="C59" s="14" t="s">
        <v>75</v>
      </c>
      <c r="D59" s="61"/>
    </row>
    <row r="60" spans="1:4" hidden="1" x14ac:dyDescent="0.35">
      <c r="A60" s="16" t="s">
        <v>406</v>
      </c>
      <c r="B60" s="17" t="s">
        <v>77</v>
      </c>
      <c r="C60" s="27">
        <f ca="1">SUMIF(INAC_1T!$Q$2:$R$8,'Art.14 12)'!B60,INAC_1T!$R$2:$R$8)/1000</f>
        <v>9261.7960000000003</v>
      </c>
      <c r="D60" s="19" t="s">
        <v>78</v>
      </c>
    </row>
    <row r="61" spans="1:4" ht="25" hidden="1" x14ac:dyDescent="0.35">
      <c r="A61" s="16" t="s">
        <v>406</v>
      </c>
      <c r="B61" s="17" t="s">
        <v>5</v>
      </c>
      <c r="C61" s="27">
        <f ca="1">SUMIF(INAC_1T!$Q$2:$R$8,'Art.14 12)'!B61,INAC_1T!$R$2:$R$8)/1000</f>
        <v>2562.2240000000002</v>
      </c>
      <c r="D61" s="19" t="s">
        <v>83</v>
      </c>
    </row>
    <row r="62" spans="1:4" hidden="1" x14ac:dyDescent="0.35">
      <c r="A62" s="16"/>
      <c r="B62" s="17"/>
      <c r="C62" s="18"/>
      <c r="D62" s="19"/>
    </row>
    <row r="63" spans="1:4" hidden="1" x14ac:dyDescent="0.35">
      <c r="A63" s="16"/>
      <c r="B63" s="17"/>
      <c r="C63" s="18"/>
      <c r="D63" s="19"/>
    </row>
    <row r="64" spans="1:4" hidden="1" x14ac:dyDescent="0.35">
      <c r="A64" s="16"/>
      <c r="B64" s="17"/>
      <c r="C64" s="17"/>
      <c r="D64" s="19"/>
    </row>
    <row r="65" spans="1:4" hidden="1" x14ac:dyDescent="0.35">
      <c r="A65" s="16"/>
      <c r="B65" s="17"/>
      <c r="C65" s="17"/>
      <c r="D65" s="17"/>
    </row>
    <row r="66" spans="1:4" hidden="1" x14ac:dyDescent="0.35">
      <c r="A66" s="16"/>
      <c r="B66" s="17"/>
      <c r="C66" s="17"/>
      <c r="D66" s="17"/>
    </row>
    <row r="67" spans="1:4" hidden="1" x14ac:dyDescent="0.35">
      <c r="A67" s="16"/>
      <c r="B67" s="17"/>
      <c r="C67" s="17"/>
      <c r="D67" s="17"/>
    </row>
    <row r="68" spans="1:4" hidden="1" x14ac:dyDescent="0.35">
      <c r="A68" s="16"/>
      <c r="B68" s="17"/>
      <c r="C68" s="17"/>
      <c r="D68" s="17"/>
    </row>
    <row r="69" spans="1:4" hidden="1" x14ac:dyDescent="0.35">
      <c r="A69" s="16"/>
      <c r="B69" s="17"/>
      <c r="C69" s="17"/>
      <c r="D69" s="17"/>
    </row>
    <row r="70" spans="1:4" hidden="1" x14ac:dyDescent="0.35">
      <c r="A70" s="16"/>
      <c r="B70" s="17"/>
      <c r="C70" s="17"/>
      <c r="D70" s="17"/>
    </row>
    <row r="71" spans="1:4" hidden="1" x14ac:dyDescent="0.35">
      <c r="A71" s="16"/>
      <c r="B71" s="17"/>
      <c r="C71" s="17"/>
      <c r="D71" s="17"/>
    </row>
    <row r="72" spans="1:4" hidden="1" x14ac:dyDescent="0.35">
      <c r="A72" s="16"/>
      <c r="B72" s="17"/>
      <c r="C72" s="17"/>
      <c r="D72" s="17"/>
    </row>
    <row r="73" spans="1:4" hidden="1" x14ac:dyDescent="0.35">
      <c r="A73" s="16"/>
      <c r="B73" s="17"/>
      <c r="C73" s="17"/>
      <c r="D73" s="17"/>
    </row>
    <row r="74" spans="1:4" hidden="1" x14ac:dyDescent="0.35">
      <c r="A74" s="16"/>
      <c r="B74" s="17"/>
      <c r="C74" s="17"/>
      <c r="D74" s="17"/>
    </row>
    <row r="75" spans="1:4" ht="13" hidden="1" x14ac:dyDescent="0.35">
      <c r="A75" s="16"/>
      <c r="B75" s="17"/>
      <c r="C75" s="22">
        <f ca="1">SUM(C60:C74)</f>
        <v>11824.02</v>
      </c>
      <c r="D75" s="17"/>
    </row>
    <row r="76" spans="1:4" hidden="1" x14ac:dyDescent="0.35"/>
    <row r="77" spans="1:4" hidden="1" x14ac:dyDescent="0.35"/>
    <row r="78" spans="1:4" hidden="1" x14ac:dyDescent="0.35"/>
    <row r="79" spans="1:4" hidden="1" x14ac:dyDescent="0.35"/>
    <row r="80" spans="1:4" hidden="1" x14ac:dyDescent="0.35"/>
    <row r="81" hidden="1" x14ac:dyDescent="0.35"/>
    <row r="82" hidden="1" x14ac:dyDescent="0.35"/>
  </sheetData>
  <mergeCells count="15">
    <mergeCell ref="A52:D52"/>
    <mergeCell ref="A54:D54"/>
    <mergeCell ref="A58:A59"/>
    <mergeCell ref="B58:C58"/>
    <mergeCell ref="D58:D59"/>
    <mergeCell ref="A27:D27"/>
    <mergeCell ref="A29:D29"/>
    <mergeCell ref="A33:A34"/>
    <mergeCell ref="B33:C33"/>
    <mergeCell ref="D33:D34"/>
    <mergeCell ref="A1:D1"/>
    <mergeCell ref="A3:D3"/>
    <mergeCell ref="A7:A8"/>
    <mergeCell ref="B7:C7"/>
    <mergeCell ref="D7:D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B1506-6A0A-4B8B-B32B-06F51F475A1E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60BE-F67F-420E-8E20-C8217247BF1B}">
  <dimension ref="A1:R83"/>
  <sheetViews>
    <sheetView zoomScale="69" zoomScaleNormal="69" workbookViewId="0">
      <selection sqref="A1:R1"/>
    </sheetView>
  </sheetViews>
  <sheetFormatPr baseColWidth="10" defaultColWidth="9.1796875" defaultRowHeight="12.5" x14ac:dyDescent="0.35"/>
  <cols>
    <col min="1" max="1" width="10.7265625" style="28" bestFit="1" customWidth="1"/>
    <col min="2" max="2" width="14.26953125" style="28" bestFit="1" customWidth="1"/>
    <col min="3" max="3" width="9" style="28" bestFit="1" customWidth="1"/>
    <col min="4" max="4" width="15.26953125" style="28" bestFit="1" customWidth="1"/>
    <col min="5" max="5" width="24.453125" style="28" bestFit="1" customWidth="1"/>
    <col min="6" max="6" width="15.7265625" style="28" bestFit="1" customWidth="1"/>
    <col min="7" max="7" width="16.7265625" style="28" bestFit="1" customWidth="1"/>
    <col min="8" max="8" width="16.26953125" style="28" bestFit="1" customWidth="1"/>
    <col min="9" max="9" width="17.54296875" style="28" bestFit="1" customWidth="1"/>
    <col min="10" max="10" width="12.54296875" style="28" bestFit="1" customWidth="1"/>
    <col min="11" max="11" width="64.26953125" style="28" bestFit="1" customWidth="1"/>
    <col min="12" max="12" width="22" style="28" bestFit="1" customWidth="1"/>
    <col min="13" max="13" width="11" style="28" bestFit="1" customWidth="1"/>
    <col min="14" max="14" width="11.26953125" style="28" customWidth="1"/>
    <col min="15" max="15" width="22" style="28" bestFit="1" customWidth="1"/>
    <col min="16" max="16" width="20" style="28" bestFit="1" customWidth="1"/>
    <col min="17" max="17" width="28.81640625" style="28" customWidth="1"/>
    <col min="18" max="18" width="11.1796875" style="28" bestFit="1" customWidth="1"/>
    <col min="19" max="16384" width="9.1796875" style="28"/>
  </cols>
  <sheetData>
    <row r="1" spans="1:18" ht="58" x14ac:dyDescent="0.35">
      <c r="A1" s="48" t="s">
        <v>96</v>
      </c>
      <c r="B1" s="48" t="s">
        <v>97</v>
      </c>
      <c r="C1" s="48" t="s">
        <v>98</v>
      </c>
      <c r="D1" s="49" t="s">
        <v>99</v>
      </c>
      <c r="E1" s="49" t="s">
        <v>100</v>
      </c>
      <c r="F1" s="49" t="s">
        <v>101</v>
      </c>
      <c r="G1" s="49" t="s">
        <v>102</v>
      </c>
      <c r="H1" s="48" t="s">
        <v>103</v>
      </c>
      <c r="I1" s="48" t="s">
        <v>104</v>
      </c>
      <c r="J1" s="48" t="s">
        <v>109</v>
      </c>
      <c r="K1" s="48" t="s">
        <v>0</v>
      </c>
      <c r="L1" s="48" t="s">
        <v>105</v>
      </c>
      <c r="M1" s="49" t="s">
        <v>106</v>
      </c>
      <c r="N1" s="49" t="s">
        <v>127</v>
      </c>
      <c r="O1" s="48" t="s">
        <v>107</v>
      </c>
      <c r="P1" s="49" t="s">
        <v>108</v>
      </c>
      <c r="Q1" s="53" t="s">
        <v>404</v>
      </c>
      <c r="R1" s="53" t="s">
        <v>405</v>
      </c>
    </row>
    <row r="2" spans="1:18" ht="14.5" x14ac:dyDescent="0.35">
      <c r="A2" s="50" t="s">
        <v>49</v>
      </c>
      <c r="B2" s="50" t="s">
        <v>50</v>
      </c>
      <c r="C2" s="50" t="s">
        <v>110</v>
      </c>
      <c r="D2" s="50" t="s">
        <v>2</v>
      </c>
      <c r="E2" s="50" t="s">
        <v>86</v>
      </c>
      <c r="F2" s="50" t="s">
        <v>128</v>
      </c>
      <c r="G2" s="50" t="s">
        <v>129</v>
      </c>
      <c r="H2" s="50" t="s">
        <v>130</v>
      </c>
      <c r="I2" s="50" t="s">
        <v>48</v>
      </c>
      <c r="J2" s="50">
        <v>995543907</v>
      </c>
      <c r="K2" s="50" t="s">
        <v>131</v>
      </c>
      <c r="L2" s="50" t="s">
        <v>1</v>
      </c>
      <c r="M2" s="50" t="s">
        <v>132</v>
      </c>
      <c r="N2" s="50" t="s">
        <v>133</v>
      </c>
      <c r="O2" s="51">
        <v>45681</v>
      </c>
      <c r="P2" s="52">
        <v>96527</v>
      </c>
      <c r="Q2" s="28" t="str">
        <f>VLOOKUP(J2,Tabla!$A$2:$E$38,5,0)</f>
        <v>Arriendo de estacionamientos</v>
      </c>
      <c r="R2" s="54">
        <f>P2</f>
        <v>96527</v>
      </c>
    </row>
    <row r="3" spans="1:18" ht="14.5" x14ac:dyDescent="0.35">
      <c r="A3" s="50" t="s">
        <v>49</v>
      </c>
      <c r="B3" s="50" t="s">
        <v>50</v>
      </c>
      <c r="C3" s="50" t="s">
        <v>134</v>
      </c>
      <c r="D3" s="50" t="s">
        <v>2</v>
      </c>
      <c r="E3" s="50" t="s">
        <v>86</v>
      </c>
      <c r="F3" s="50" t="s">
        <v>135</v>
      </c>
      <c r="G3" s="50" t="s">
        <v>136</v>
      </c>
      <c r="H3" s="50" t="s">
        <v>137</v>
      </c>
      <c r="I3" s="50" t="s">
        <v>48</v>
      </c>
      <c r="J3" s="50">
        <v>995543907</v>
      </c>
      <c r="K3" s="50" t="s">
        <v>138</v>
      </c>
      <c r="L3" s="50" t="s">
        <v>1</v>
      </c>
      <c r="M3" s="50" t="s">
        <v>139</v>
      </c>
      <c r="N3" s="50" t="s">
        <v>133</v>
      </c>
      <c r="O3" s="51">
        <v>45740</v>
      </c>
      <c r="P3" s="52">
        <v>96527</v>
      </c>
      <c r="Q3" s="28" t="str">
        <f>VLOOKUP(J3,Tabla!$A$2:$E$38,5,0)</f>
        <v>Arriendo de estacionamientos</v>
      </c>
      <c r="R3" s="54">
        <f t="shared" ref="R3:R66" si="0">P3</f>
        <v>96527</v>
      </c>
    </row>
    <row r="4" spans="1:18" ht="14.5" x14ac:dyDescent="0.35">
      <c r="A4" s="50" t="s">
        <v>49</v>
      </c>
      <c r="B4" s="50" t="s">
        <v>51</v>
      </c>
      <c r="C4" s="50" t="s">
        <v>110</v>
      </c>
      <c r="D4" s="50" t="s">
        <v>2</v>
      </c>
      <c r="E4" s="50" t="s">
        <v>86</v>
      </c>
      <c r="F4" s="50" t="s">
        <v>140</v>
      </c>
      <c r="G4" s="50" t="s">
        <v>141</v>
      </c>
      <c r="H4" s="50" t="s">
        <v>142</v>
      </c>
      <c r="I4" s="50" t="s">
        <v>48</v>
      </c>
      <c r="J4" s="50">
        <v>969944901</v>
      </c>
      <c r="K4" s="50" t="s">
        <v>143</v>
      </c>
      <c r="L4" s="50" t="s">
        <v>1</v>
      </c>
      <c r="M4" s="50" t="s">
        <v>144</v>
      </c>
      <c r="N4" s="50" t="s">
        <v>133</v>
      </c>
      <c r="O4" s="51">
        <v>45681</v>
      </c>
      <c r="P4" s="52">
        <v>507133</v>
      </c>
      <c r="Q4" s="28" t="str">
        <f>VLOOKUP(J4,Tabla!$A$2:$E$38,5,0)</f>
        <v>Arriendo de estacionamientos</v>
      </c>
      <c r="R4" s="54">
        <f t="shared" si="0"/>
        <v>507133</v>
      </c>
    </row>
    <row r="5" spans="1:18" ht="14.5" x14ac:dyDescent="0.35">
      <c r="A5" s="50" t="s">
        <v>49</v>
      </c>
      <c r="B5" s="50" t="s">
        <v>51</v>
      </c>
      <c r="C5" s="50" t="s">
        <v>133</v>
      </c>
      <c r="D5" s="50" t="s">
        <v>2</v>
      </c>
      <c r="E5" s="50" t="s">
        <v>86</v>
      </c>
      <c r="F5" s="50" t="s">
        <v>145</v>
      </c>
      <c r="G5" s="50" t="s">
        <v>146</v>
      </c>
      <c r="H5" s="50" t="s">
        <v>147</v>
      </c>
      <c r="I5" s="50" t="s">
        <v>48</v>
      </c>
      <c r="J5" s="50">
        <v>969944901</v>
      </c>
      <c r="K5" s="50" t="s">
        <v>148</v>
      </c>
      <c r="L5" s="50" t="s">
        <v>1</v>
      </c>
      <c r="M5" s="50" t="s">
        <v>149</v>
      </c>
      <c r="N5" s="50" t="s">
        <v>133</v>
      </c>
      <c r="O5" s="51">
        <v>45712</v>
      </c>
      <c r="P5" s="52">
        <v>506641</v>
      </c>
      <c r="Q5" s="28" t="str">
        <f>VLOOKUP(J5,Tabla!$A$2:$E$38,5,0)</f>
        <v>Arriendo de estacionamientos</v>
      </c>
      <c r="R5" s="54">
        <f t="shared" si="0"/>
        <v>506641</v>
      </c>
    </row>
    <row r="6" spans="1:18" ht="14.5" x14ac:dyDescent="0.35">
      <c r="A6" s="50" t="s">
        <v>49</v>
      </c>
      <c r="B6" s="50" t="s">
        <v>51</v>
      </c>
      <c r="C6" s="50" t="s">
        <v>134</v>
      </c>
      <c r="D6" s="50" t="s">
        <v>2</v>
      </c>
      <c r="E6" s="50" t="s">
        <v>86</v>
      </c>
      <c r="F6" s="50" t="s">
        <v>150</v>
      </c>
      <c r="G6" s="50" t="s">
        <v>151</v>
      </c>
      <c r="H6" s="50" t="s">
        <v>152</v>
      </c>
      <c r="I6" s="50" t="s">
        <v>48</v>
      </c>
      <c r="J6" s="50">
        <v>969944901</v>
      </c>
      <c r="K6" s="50" t="s">
        <v>153</v>
      </c>
      <c r="L6" s="50" t="s">
        <v>1</v>
      </c>
      <c r="M6" s="50" t="s">
        <v>154</v>
      </c>
      <c r="N6" s="50" t="s">
        <v>133</v>
      </c>
      <c r="O6" s="51">
        <v>45737</v>
      </c>
      <c r="P6" s="52">
        <v>510352</v>
      </c>
      <c r="Q6" s="28" t="str">
        <f>VLOOKUP(J6,Tabla!$A$2:$E$38,5,0)</f>
        <v>Arriendo de estacionamientos</v>
      </c>
      <c r="R6" s="54">
        <f t="shared" si="0"/>
        <v>510352</v>
      </c>
    </row>
    <row r="7" spans="1:18" ht="14.5" x14ac:dyDescent="0.35">
      <c r="A7" s="50" t="s">
        <v>49</v>
      </c>
      <c r="B7" s="50" t="s">
        <v>52</v>
      </c>
      <c r="C7" s="50" t="s">
        <v>110</v>
      </c>
      <c r="D7" s="50" t="s">
        <v>2</v>
      </c>
      <c r="E7" s="50" t="s">
        <v>86</v>
      </c>
      <c r="F7" s="50" t="s">
        <v>155</v>
      </c>
      <c r="G7" s="50" t="s">
        <v>156</v>
      </c>
      <c r="H7" s="50" t="s">
        <v>157</v>
      </c>
      <c r="I7" s="50" t="s">
        <v>48</v>
      </c>
      <c r="J7" s="50">
        <v>775465859</v>
      </c>
      <c r="K7" s="50" t="s">
        <v>143</v>
      </c>
      <c r="L7" s="50" t="s">
        <v>1</v>
      </c>
      <c r="M7" s="50" t="s">
        <v>158</v>
      </c>
      <c r="N7" s="50" t="s">
        <v>133</v>
      </c>
      <c r="O7" s="51">
        <v>45672</v>
      </c>
      <c r="P7" s="52">
        <v>6147067</v>
      </c>
      <c r="Q7" s="28" t="str">
        <f>VLOOKUP(J7,Tabla!$A$2:$E$38,5,0)</f>
        <v>Arriendo de Inmuebles</v>
      </c>
      <c r="R7" s="54">
        <f t="shared" si="0"/>
        <v>6147067</v>
      </c>
    </row>
    <row r="8" spans="1:18" ht="14.5" x14ac:dyDescent="0.35">
      <c r="A8" s="50" t="s">
        <v>49</v>
      </c>
      <c r="B8" s="50" t="s">
        <v>52</v>
      </c>
      <c r="C8" s="50" t="s">
        <v>110</v>
      </c>
      <c r="D8" s="50" t="s">
        <v>2</v>
      </c>
      <c r="E8" s="50" t="s">
        <v>86</v>
      </c>
      <c r="F8" s="50" t="s">
        <v>159</v>
      </c>
      <c r="G8" s="50" t="s">
        <v>160</v>
      </c>
      <c r="H8" s="50" t="s">
        <v>161</v>
      </c>
      <c r="I8" s="50" t="s">
        <v>48</v>
      </c>
      <c r="J8" s="50">
        <v>761786652</v>
      </c>
      <c r="K8" s="50" t="s">
        <v>162</v>
      </c>
      <c r="L8" s="50" t="s">
        <v>1</v>
      </c>
      <c r="M8" s="50" t="s">
        <v>163</v>
      </c>
      <c r="N8" s="50" t="s">
        <v>133</v>
      </c>
      <c r="O8" s="51">
        <v>45685</v>
      </c>
      <c r="P8" s="52">
        <v>5825491</v>
      </c>
      <c r="Q8" s="28" t="str">
        <f>VLOOKUP(J8,Tabla!$A$2:$E$38,5,0)</f>
        <v>Bodegas</v>
      </c>
      <c r="R8" s="54">
        <f t="shared" si="0"/>
        <v>5825491</v>
      </c>
    </row>
    <row r="9" spans="1:18" ht="14.5" x14ac:dyDescent="0.35">
      <c r="A9" s="50" t="s">
        <v>49</v>
      </c>
      <c r="B9" s="50" t="s">
        <v>52</v>
      </c>
      <c r="C9" s="50" t="s">
        <v>110</v>
      </c>
      <c r="D9" s="50" t="s">
        <v>2</v>
      </c>
      <c r="E9" s="50" t="s">
        <v>86</v>
      </c>
      <c r="F9" s="50" t="s">
        <v>164</v>
      </c>
      <c r="G9" s="50" t="s">
        <v>165</v>
      </c>
      <c r="H9" s="50" t="s">
        <v>166</v>
      </c>
      <c r="I9" s="50" t="s">
        <v>48</v>
      </c>
      <c r="J9" s="50">
        <v>775465859</v>
      </c>
      <c r="K9" s="50" t="s">
        <v>148</v>
      </c>
      <c r="L9" s="50" t="s">
        <v>1</v>
      </c>
      <c r="M9" s="50" t="s">
        <v>167</v>
      </c>
      <c r="N9" s="50" t="s">
        <v>133</v>
      </c>
      <c r="O9" s="51">
        <v>45687</v>
      </c>
      <c r="P9" s="52">
        <v>6141088</v>
      </c>
      <c r="Q9" s="28" t="str">
        <f>VLOOKUP(J9,Tabla!$A$2:$E$38,5,0)</f>
        <v>Arriendo de Inmuebles</v>
      </c>
      <c r="R9" s="54">
        <f t="shared" si="0"/>
        <v>6141088</v>
      </c>
    </row>
    <row r="10" spans="1:18" ht="14.5" x14ac:dyDescent="0.35">
      <c r="A10" s="50" t="s">
        <v>49</v>
      </c>
      <c r="B10" s="50" t="s">
        <v>52</v>
      </c>
      <c r="C10" s="50" t="s">
        <v>133</v>
      </c>
      <c r="D10" s="50" t="s">
        <v>2</v>
      </c>
      <c r="E10" s="50" t="s">
        <v>86</v>
      </c>
      <c r="F10" s="50" t="s">
        <v>168</v>
      </c>
      <c r="G10" s="50" t="s">
        <v>169</v>
      </c>
      <c r="H10" s="50" t="s">
        <v>170</v>
      </c>
      <c r="I10" s="50" t="s">
        <v>48</v>
      </c>
      <c r="J10" s="50">
        <v>761786652</v>
      </c>
      <c r="K10" s="50" t="s">
        <v>171</v>
      </c>
      <c r="L10" s="50" t="s">
        <v>1</v>
      </c>
      <c r="M10" s="50" t="s">
        <v>172</v>
      </c>
      <c r="N10" s="50" t="s">
        <v>133</v>
      </c>
      <c r="O10" s="51">
        <v>45700</v>
      </c>
      <c r="P10" s="52">
        <v>5819845</v>
      </c>
      <c r="Q10" s="28" t="str">
        <f>VLOOKUP(J10,Tabla!$A$2:$E$38,5,0)</f>
        <v>Bodegas</v>
      </c>
      <c r="R10" s="54">
        <f t="shared" si="0"/>
        <v>5819845</v>
      </c>
    </row>
    <row r="11" spans="1:18" ht="14.5" x14ac:dyDescent="0.35">
      <c r="A11" s="50" t="s">
        <v>49</v>
      </c>
      <c r="B11" s="50" t="s">
        <v>52</v>
      </c>
      <c r="C11" s="50" t="s">
        <v>133</v>
      </c>
      <c r="D11" s="50" t="s">
        <v>2</v>
      </c>
      <c r="E11" s="50" t="s">
        <v>86</v>
      </c>
      <c r="F11" s="50" t="s">
        <v>173</v>
      </c>
      <c r="G11" s="50" t="s">
        <v>174</v>
      </c>
      <c r="H11" s="50" t="s">
        <v>175</v>
      </c>
      <c r="I11" s="50" t="s">
        <v>48</v>
      </c>
      <c r="J11" s="50">
        <v>775465859</v>
      </c>
      <c r="K11" s="50" t="s">
        <v>176</v>
      </c>
      <c r="L11" s="50" t="s">
        <v>1</v>
      </c>
      <c r="M11" s="50" t="s">
        <v>177</v>
      </c>
      <c r="N11" s="50" t="s">
        <v>133</v>
      </c>
      <c r="O11" s="51">
        <v>45715</v>
      </c>
      <c r="P11" s="52">
        <v>6186088</v>
      </c>
      <c r="Q11" s="28" t="str">
        <f>VLOOKUP(J11,Tabla!$A$2:$E$38,5,0)</f>
        <v>Arriendo de Inmuebles</v>
      </c>
      <c r="R11" s="54">
        <f t="shared" si="0"/>
        <v>6186088</v>
      </c>
    </row>
    <row r="12" spans="1:18" ht="14.5" x14ac:dyDescent="0.35">
      <c r="A12" s="50" t="s">
        <v>49</v>
      </c>
      <c r="B12" s="50" t="s">
        <v>52</v>
      </c>
      <c r="C12" s="50" t="s">
        <v>134</v>
      </c>
      <c r="D12" s="50" t="s">
        <v>2</v>
      </c>
      <c r="E12" s="50" t="s">
        <v>86</v>
      </c>
      <c r="F12" s="50" t="s">
        <v>178</v>
      </c>
      <c r="G12" s="50" t="s">
        <v>179</v>
      </c>
      <c r="H12" s="50" t="s">
        <v>180</v>
      </c>
      <c r="I12" s="50" t="s">
        <v>48</v>
      </c>
      <c r="J12" s="50">
        <v>761786652</v>
      </c>
      <c r="K12" s="50" t="s">
        <v>181</v>
      </c>
      <c r="L12" s="50" t="s">
        <v>1</v>
      </c>
      <c r="M12" s="50" t="s">
        <v>182</v>
      </c>
      <c r="N12" s="50" t="s">
        <v>133</v>
      </c>
      <c r="O12" s="51">
        <v>45729</v>
      </c>
      <c r="P12" s="52">
        <v>5862472</v>
      </c>
      <c r="Q12" s="28" t="str">
        <f>VLOOKUP(J12,Tabla!$A$2:$E$38,5,0)</f>
        <v>Bodegas</v>
      </c>
      <c r="R12" s="54">
        <f t="shared" si="0"/>
        <v>5862472</v>
      </c>
    </row>
    <row r="13" spans="1:18" ht="14.5" x14ac:dyDescent="0.35">
      <c r="A13" s="50" t="s">
        <v>49</v>
      </c>
      <c r="B13" s="50" t="s">
        <v>54</v>
      </c>
      <c r="C13" s="50" t="s">
        <v>110</v>
      </c>
      <c r="D13" s="50" t="s">
        <v>2</v>
      </c>
      <c r="E13" s="50" t="s">
        <v>86</v>
      </c>
      <c r="F13" s="50" t="s">
        <v>183</v>
      </c>
      <c r="G13" s="50" t="s">
        <v>184</v>
      </c>
      <c r="H13" s="50" t="s">
        <v>185</v>
      </c>
      <c r="I13" s="50" t="s">
        <v>55</v>
      </c>
      <c r="J13" s="50">
        <v>533149421</v>
      </c>
      <c r="K13" s="50" t="s">
        <v>111</v>
      </c>
      <c r="L13" s="50" t="s">
        <v>1</v>
      </c>
      <c r="M13" s="50" t="s">
        <v>186</v>
      </c>
      <c r="N13" s="50" t="s">
        <v>133</v>
      </c>
      <c r="O13" s="51">
        <v>45674</v>
      </c>
      <c r="P13" s="52">
        <v>448740</v>
      </c>
      <c r="Q13" s="28" t="str">
        <f>VLOOKUP(J13,Tabla!$A$2:$E$38,5,0)</f>
        <v>Gastos Comunes</v>
      </c>
      <c r="R13" s="54">
        <f t="shared" si="0"/>
        <v>448740</v>
      </c>
    </row>
    <row r="14" spans="1:18" ht="14.5" x14ac:dyDescent="0.35">
      <c r="A14" s="50" t="s">
        <v>49</v>
      </c>
      <c r="B14" s="50" t="s">
        <v>54</v>
      </c>
      <c r="C14" s="50" t="s">
        <v>133</v>
      </c>
      <c r="D14" s="50" t="s">
        <v>2</v>
      </c>
      <c r="E14" s="50" t="s">
        <v>86</v>
      </c>
      <c r="F14" s="50" t="s">
        <v>187</v>
      </c>
      <c r="G14" s="50" t="s">
        <v>188</v>
      </c>
      <c r="H14" s="50" t="s">
        <v>189</v>
      </c>
      <c r="I14" s="50" t="s">
        <v>55</v>
      </c>
      <c r="J14" s="50">
        <v>533149421</v>
      </c>
      <c r="K14" s="50" t="s">
        <v>111</v>
      </c>
      <c r="L14" s="50" t="s">
        <v>1</v>
      </c>
      <c r="M14" s="50" t="s">
        <v>186</v>
      </c>
      <c r="N14" s="50" t="s">
        <v>133</v>
      </c>
      <c r="O14" s="51">
        <v>45705</v>
      </c>
      <c r="P14" s="52">
        <v>428183</v>
      </c>
      <c r="Q14" s="28" t="str">
        <f>VLOOKUP(J14,Tabla!$A$2:$E$38,5,0)</f>
        <v>Gastos Comunes</v>
      </c>
      <c r="R14" s="54">
        <f t="shared" si="0"/>
        <v>428183</v>
      </c>
    </row>
    <row r="15" spans="1:18" ht="14.5" x14ac:dyDescent="0.35">
      <c r="A15" s="50" t="s">
        <v>49</v>
      </c>
      <c r="B15" s="50" t="s">
        <v>54</v>
      </c>
      <c r="C15" s="50" t="s">
        <v>133</v>
      </c>
      <c r="D15" s="50" t="s">
        <v>2</v>
      </c>
      <c r="E15" s="50" t="s">
        <v>86</v>
      </c>
      <c r="F15" s="50" t="s">
        <v>188</v>
      </c>
      <c r="G15" s="50" t="s">
        <v>188</v>
      </c>
      <c r="H15" s="50" t="s">
        <v>190</v>
      </c>
      <c r="I15" s="50" t="s">
        <v>55</v>
      </c>
      <c r="J15" s="50">
        <v>533149421</v>
      </c>
      <c r="K15" s="50" t="s">
        <v>111</v>
      </c>
      <c r="L15" s="50" t="s">
        <v>1</v>
      </c>
      <c r="M15" s="50" t="s">
        <v>186</v>
      </c>
      <c r="N15" s="50" t="s">
        <v>133</v>
      </c>
      <c r="O15" s="51">
        <v>45705</v>
      </c>
      <c r="P15" s="52">
        <v>-428183</v>
      </c>
      <c r="Q15" s="28" t="str">
        <f>VLOOKUP(J15,Tabla!$A$2:$E$38,5,0)</f>
        <v>Gastos Comunes</v>
      </c>
      <c r="R15" s="54">
        <f t="shared" si="0"/>
        <v>-428183</v>
      </c>
    </row>
    <row r="16" spans="1:18" ht="14.5" x14ac:dyDescent="0.35">
      <c r="A16" s="50" t="s">
        <v>49</v>
      </c>
      <c r="B16" s="50" t="s">
        <v>54</v>
      </c>
      <c r="C16" s="50" t="s">
        <v>133</v>
      </c>
      <c r="D16" s="50" t="s">
        <v>2</v>
      </c>
      <c r="E16" s="50" t="s">
        <v>86</v>
      </c>
      <c r="F16" s="50" t="s">
        <v>191</v>
      </c>
      <c r="G16" s="50" t="s">
        <v>192</v>
      </c>
      <c r="H16" s="50" t="s">
        <v>193</v>
      </c>
      <c r="I16" s="50" t="s">
        <v>55</v>
      </c>
      <c r="J16" s="50">
        <v>533149421</v>
      </c>
      <c r="K16" s="50" t="s">
        <v>111</v>
      </c>
      <c r="L16" s="50" t="s">
        <v>1</v>
      </c>
      <c r="M16" s="50" t="s">
        <v>186</v>
      </c>
      <c r="N16" s="50" t="s">
        <v>133</v>
      </c>
      <c r="O16" s="51">
        <v>45705</v>
      </c>
      <c r="P16" s="52">
        <v>428183</v>
      </c>
      <c r="Q16" s="28" t="str">
        <f>VLOOKUP(J16,Tabla!$A$2:$E$38,5,0)</f>
        <v>Gastos Comunes</v>
      </c>
      <c r="R16" s="54">
        <f t="shared" si="0"/>
        <v>428183</v>
      </c>
    </row>
    <row r="17" spans="1:18" ht="14.5" x14ac:dyDescent="0.35">
      <c r="A17" s="50" t="s">
        <v>49</v>
      </c>
      <c r="B17" s="50" t="s">
        <v>54</v>
      </c>
      <c r="C17" s="50" t="s">
        <v>134</v>
      </c>
      <c r="D17" s="50" t="s">
        <v>2</v>
      </c>
      <c r="E17" s="50" t="s">
        <v>86</v>
      </c>
      <c r="F17" s="50" t="s">
        <v>194</v>
      </c>
      <c r="G17" s="50" t="s">
        <v>195</v>
      </c>
      <c r="H17" s="50" t="s">
        <v>196</v>
      </c>
      <c r="I17" s="50" t="s">
        <v>55</v>
      </c>
      <c r="J17" s="50">
        <v>533149421</v>
      </c>
      <c r="K17" s="50" t="s">
        <v>111</v>
      </c>
      <c r="L17" s="50" t="s">
        <v>1</v>
      </c>
      <c r="M17" s="50" t="s">
        <v>186</v>
      </c>
      <c r="N17" s="50" t="s">
        <v>133</v>
      </c>
      <c r="O17" s="51">
        <v>45735</v>
      </c>
      <c r="P17" s="52">
        <v>443369</v>
      </c>
      <c r="Q17" s="28" t="str">
        <f>VLOOKUP(J17,Tabla!$A$2:$E$38,5,0)</f>
        <v>Gastos Comunes</v>
      </c>
      <c r="R17" s="54">
        <f t="shared" si="0"/>
        <v>443369</v>
      </c>
    </row>
    <row r="18" spans="1:18" ht="14.5" x14ac:dyDescent="0.35">
      <c r="A18" s="50" t="s">
        <v>49</v>
      </c>
      <c r="B18" s="50" t="s">
        <v>50</v>
      </c>
      <c r="C18" s="50" t="s">
        <v>110</v>
      </c>
      <c r="D18" s="50" t="s">
        <v>2</v>
      </c>
      <c r="E18" s="50" t="s">
        <v>86</v>
      </c>
      <c r="F18" s="50" t="s">
        <v>197</v>
      </c>
      <c r="G18" s="50" t="s">
        <v>198</v>
      </c>
      <c r="H18" s="50" t="s">
        <v>197</v>
      </c>
      <c r="I18" s="50" t="s">
        <v>55</v>
      </c>
      <c r="J18" s="50" t="s">
        <v>4</v>
      </c>
      <c r="K18" s="50" t="s">
        <v>121</v>
      </c>
      <c r="L18" s="50" t="s">
        <v>1</v>
      </c>
      <c r="M18" s="50" t="s">
        <v>199</v>
      </c>
      <c r="N18" s="50" t="s">
        <v>133</v>
      </c>
      <c r="O18" s="51">
        <v>45674</v>
      </c>
      <c r="P18" s="52">
        <v>278915</v>
      </c>
      <c r="Q18" s="28" t="str">
        <f>VLOOKUP(J18,Tabla!$A$2:$E$38,5,0)</f>
        <v>Bodegas</v>
      </c>
      <c r="R18" s="54">
        <f t="shared" si="0"/>
        <v>278915</v>
      </c>
    </row>
    <row r="19" spans="1:18" ht="14.5" x14ac:dyDescent="0.35">
      <c r="A19" s="50" t="s">
        <v>49</v>
      </c>
      <c r="B19" s="50" t="s">
        <v>50</v>
      </c>
      <c r="C19" s="50" t="s">
        <v>110</v>
      </c>
      <c r="D19" s="50" t="s">
        <v>2</v>
      </c>
      <c r="E19" s="50" t="s">
        <v>86</v>
      </c>
      <c r="F19" s="50" t="s">
        <v>200</v>
      </c>
      <c r="G19" s="50" t="s">
        <v>201</v>
      </c>
      <c r="H19" s="50" t="s">
        <v>202</v>
      </c>
      <c r="I19" s="50" t="s">
        <v>55</v>
      </c>
      <c r="J19" s="50">
        <v>818282001</v>
      </c>
      <c r="K19" s="50" t="s">
        <v>112</v>
      </c>
      <c r="L19" s="50" t="s">
        <v>1</v>
      </c>
      <c r="M19" s="50" t="s">
        <v>203</v>
      </c>
      <c r="N19" s="50" t="s">
        <v>133</v>
      </c>
      <c r="O19" s="51">
        <v>45679</v>
      </c>
      <c r="P19" s="52">
        <v>73183</v>
      </c>
      <c r="Q19" s="28" t="str">
        <f>VLOOKUP(J19,Tabla!$A$2:$E$38,5,0)</f>
        <v>Gastos Comunes</v>
      </c>
      <c r="R19" s="54">
        <f t="shared" si="0"/>
        <v>73183</v>
      </c>
    </row>
    <row r="20" spans="1:18" ht="14.5" x14ac:dyDescent="0.35">
      <c r="A20" s="50" t="s">
        <v>49</v>
      </c>
      <c r="B20" s="50" t="s">
        <v>50</v>
      </c>
      <c r="C20" s="50" t="s">
        <v>110</v>
      </c>
      <c r="D20" s="50" t="s">
        <v>2</v>
      </c>
      <c r="E20" s="50" t="s">
        <v>86</v>
      </c>
      <c r="F20" s="50" t="s">
        <v>204</v>
      </c>
      <c r="G20" s="50" t="s">
        <v>205</v>
      </c>
      <c r="H20" s="50" t="s">
        <v>206</v>
      </c>
      <c r="I20" s="50" t="s">
        <v>55</v>
      </c>
      <c r="J20" s="50">
        <v>818282001</v>
      </c>
      <c r="K20" s="50" t="s">
        <v>207</v>
      </c>
      <c r="L20" s="50" t="s">
        <v>1</v>
      </c>
      <c r="M20" s="50" t="s">
        <v>208</v>
      </c>
      <c r="N20" s="50" t="s">
        <v>133</v>
      </c>
      <c r="O20" s="51">
        <v>45680</v>
      </c>
      <c r="P20" s="52">
        <v>851991</v>
      </c>
      <c r="Q20" s="28" t="str">
        <f>VLOOKUP(J20,Tabla!$A$2:$E$38,5,0)</f>
        <v>Gastos Comunes</v>
      </c>
      <c r="R20" s="54">
        <f t="shared" si="0"/>
        <v>851991</v>
      </c>
    </row>
    <row r="21" spans="1:18" ht="14.5" x14ac:dyDescent="0.35">
      <c r="A21" s="50" t="s">
        <v>49</v>
      </c>
      <c r="B21" s="50" t="s">
        <v>50</v>
      </c>
      <c r="C21" s="50" t="s">
        <v>110</v>
      </c>
      <c r="D21" s="50" t="s">
        <v>2</v>
      </c>
      <c r="E21" s="50" t="s">
        <v>86</v>
      </c>
      <c r="F21" s="50" t="s">
        <v>209</v>
      </c>
      <c r="G21" s="50" t="s">
        <v>210</v>
      </c>
      <c r="H21" s="50" t="s">
        <v>209</v>
      </c>
      <c r="I21" s="50" t="s">
        <v>55</v>
      </c>
      <c r="J21" s="50">
        <v>69657036</v>
      </c>
      <c r="K21" s="50" t="s">
        <v>211</v>
      </c>
      <c r="L21" s="50" t="s">
        <v>1</v>
      </c>
      <c r="M21" s="50" t="s">
        <v>212</v>
      </c>
      <c r="N21" s="50" t="s">
        <v>133</v>
      </c>
      <c r="O21" s="51">
        <v>45680</v>
      </c>
      <c r="P21" s="52">
        <v>192096</v>
      </c>
      <c r="Q21" s="28" t="str">
        <f>VLOOKUP(J21,Tabla!$A$2:$E$38,5,0)</f>
        <v>Arriendo de estacionamientos</v>
      </c>
      <c r="R21" s="54">
        <f t="shared" si="0"/>
        <v>192096</v>
      </c>
    </row>
    <row r="22" spans="1:18" ht="14.5" x14ac:dyDescent="0.35">
      <c r="A22" s="50" t="s">
        <v>49</v>
      </c>
      <c r="B22" s="50" t="s">
        <v>50</v>
      </c>
      <c r="C22" s="50" t="s">
        <v>110</v>
      </c>
      <c r="D22" s="50" t="s">
        <v>2</v>
      </c>
      <c r="E22" s="50" t="s">
        <v>86</v>
      </c>
      <c r="F22" s="50" t="s">
        <v>213</v>
      </c>
      <c r="G22" s="50" t="s">
        <v>214</v>
      </c>
      <c r="H22" s="50" t="s">
        <v>213</v>
      </c>
      <c r="I22" s="50" t="s">
        <v>55</v>
      </c>
      <c r="J22" s="50" t="s">
        <v>4</v>
      </c>
      <c r="K22" s="50" t="s">
        <v>215</v>
      </c>
      <c r="L22" s="50" t="s">
        <v>1</v>
      </c>
      <c r="M22" s="50" t="s">
        <v>199</v>
      </c>
      <c r="N22" s="50" t="s">
        <v>133</v>
      </c>
      <c r="O22" s="51">
        <v>45681</v>
      </c>
      <c r="P22" s="52">
        <v>278915</v>
      </c>
      <c r="Q22" s="28" t="str">
        <f>VLOOKUP(J22,Tabla!$A$2:$E$38,5,0)</f>
        <v>Bodegas</v>
      </c>
      <c r="R22" s="54">
        <f t="shared" si="0"/>
        <v>278915</v>
      </c>
    </row>
    <row r="23" spans="1:18" ht="14.5" x14ac:dyDescent="0.35">
      <c r="A23" s="50" t="s">
        <v>49</v>
      </c>
      <c r="B23" s="50" t="s">
        <v>50</v>
      </c>
      <c r="C23" s="50" t="s">
        <v>110</v>
      </c>
      <c r="D23" s="50" t="s">
        <v>2</v>
      </c>
      <c r="E23" s="50" t="s">
        <v>86</v>
      </c>
      <c r="F23" s="50" t="s">
        <v>216</v>
      </c>
      <c r="G23" s="50" t="s">
        <v>217</v>
      </c>
      <c r="H23" s="50" t="s">
        <v>218</v>
      </c>
      <c r="I23" s="50" t="s">
        <v>55</v>
      </c>
      <c r="J23" s="50">
        <v>560146701</v>
      </c>
      <c r="K23" s="50" t="s">
        <v>87</v>
      </c>
      <c r="L23" s="50" t="s">
        <v>1</v>
      </c>
      <c r="M23" s="50" t="s">
        <v>219</v>
      </c>
      <c r="N23" s="50" t="s">
        <v>133</v>
      </c>
      <c r="O23" s="51">
        <v>45684</v>
      </c>
      <c r="P23" s="52">
        <v>11674</v>
      </c>
      <c r="Q23" s="28" t="str">
        <f>VLOOKUP(J23,Tabla!$A$2:$E$38,5,0)</f>
        <v>Gastos Comunes</v>
      </c>
      <c r="R23" s="54">
        <f t="shared" si="0"/>
        <v>11674</v>
      </c>
    </row>
    <row r="24" spans="1:18" ht="14.5" x14ac:dyDescent="0.35">
      <c r="A24" s="50" t="s">
        <v>49</v>
      </c>
      <c r="B24" s="50" t="s">
        <v>50</v>
      </c>
      <c r="C24" s="50" t="s">
        <v>133</v>
      </c>
      <c r="D24" s="50" t="s">
        <v>2</v>
      </c>
      <c r="E24" s="50" t="s">
        <v>86</v>
      </c>
      <c r="F24" s="50" t="s">
        <v>220</v>
      </c>
      <c r="G24" s="50" t="s">
        <v>221</v>
      </c>
      <c r="H24" s="50" t="s">
        <v>222</v>
      </c>
      <c r="I24" s="50" t="s">
        <v>55</v>
      </c>
      <c r="J24" s="50">
        <v>818282001</v>
      </c>
      <c r="K24" s="50" t="s">
        <v>207</v>
      </c>
      <c r="L24" s="50" t="s">
        <v>1</v>
      </c>
      <c r="M24" s="50" t="s">
        <v>208</v>
      </c>
      <c r="N24" s="50" t="s">
        <v>133</v>
      </c>
      <c r="O24" s="51">
        <v>45705</v>
      </c>
      <c r="P24" s="52">
        <v>822464</v>
      </c>
      <c r="Q24" s="28" t="str">
        <f>VLOOKUP(J24,Tabla!$A$2:$E$38,5,0)</f>
        <v>Gastos Comunes</v>
      </c>
      <c r="R24" s="54">
        <f t="shared" si="0"/>
        <v>822464</v>
      </c>
    </row>
    <row r="25" spans="1:18" ht="14.5" x14ac:dyDescent="0.35">
      <c r="A25" s="50" t="s">
        <v>49</v>
      </c>
      <c r="B25" s="50" t="s">
        <v>50</v>
      </c>
      <c r="C25" s="50" t="s">
        <v>133</v>
      </c>
      <c r="D25" s="50" t="s">
        <v>2</v>
      </c>
      <c r="E25" s="50" t="s">
        <v>86</v>
      </c>
      <c r="F25" s="50" t="s">
        <v>223</v>
      </c>
      <c r="G25" s="50" t="s">
        <v>224</v>
      </c>
      <c r="H25" s="50" t="s">
        <v>225</v>
      </c>
      <c r="I25" s="50" t="s">
        <v>55</v>
      </c>
      <c r="J25" s="50">
        <v>818282001</v>
      </c>
      <c r="K25" s="50" t="s">
        <v>112</v>
      </c>
      <c r="L25" s="50" t="s">
        <v>1</v>
      </c>
      <c r="M25" s="50" t="s">
        <v>203</v>
      </c>
      <c r="N25" s="50" t="s">
        <v>133</v>
      </c>
      <c r="O25" s="51">
        <v>45705</v>
      </c>
      <c r="P25" s="52">
        <v>75056</v>
      </c>
      <c r="Q25" s="28" t="str">
        <f>VLOOKUP(J25,Tabla!$A$2:$E$38,5,0)</f>
        <v>Gastos Comunes</v>
      </c>
      <c r="R25" s="54">
        <f t="shared" si="0"/>
        <v>75056</v>
      </c>
    </row>
    <row r="26" spans="1:18" ht="14.5" x14ac:dyDescent="0.35">
      <c r="A26" s="50" t="s">
        <v>49</v>
      </c>
      <c r="B26" s="50" t="s">
        <v>50</v>
      </c>
      <c r="C26" s="50" t="s">
        <v>133</v>
      </c>
      <c r="D26" s="50" t="s">
        <v>2</v>
      </c>
      <c r="E26" s="50" t="s">
        <v>86</v>
      </c>
      <c r="F26" s="50" t="s">
        <v>226</v>
      </c>
      <c r="G26" s="50" t="s">
        <v>227</v>
      </c>
      <c r="H26" s="50" t="s">
        <v>226</v>
      </c>
      <c r="I26" s="50" t="s">
        <v>55</v>
      </c>
      <c r="J26" s="50" t="s">
        <v>4</v>
      </c>
      <c r="K26" s="50" t="s">
        <v>228</v>
      </c>
      <c r="L26" s="50" t="s">
        <v>1</v>
      </c>
      <c r="M26" s="50" t="s">
        <v>199</v>
      </c>
      <c r="N26" s="50" t="s">
        <v>133</v>
      </c>
      <c r="O26" s="51">
        <v>45709</v>
      </c>
      <c r="P26" s="52">
        <v>278915</v>
      </c>
      <c r="Q26" s="28" t="str">
        <f>VLOOKUP(J26,Tabla!$A$2:$E$38,5,0)</f>
        <v>Bodegas</v>
      </c>
      <c r="R26" s="54">
        <f t="shared" si="0"/>
        <v>278915</v>
      </c>
    </row>
    <row r="27" spans="1:18" ht="14.5" x14ac:dyDescent="0.35">
      <c r="A27" s="50" t="s">
        <v>49</v>
      </c>
      <c r="B27" s="50" t="s">
        <v>50</v>
      </c>
      <c r="C27" s="50" t="s">
        <v>133</v>
      </c>
      <c r="D27" s="50" t="s">
        <v>2</v>
      </c>
      <c r="E27" s="50" t="s">
        <v>86</v>
      </c>
      <c r="F27" s="50" t="s">
        <v>229</v>
      </c>
      <c r="G27" s="50" t="s">
        <v>230</v>
      </c>
      <c r="H27" s="50" t="s">
        <v>231</v>
      </c>
      <c r="I27" s="50" t="s">
        <v>55</v>
      </c>
      <c r="J27" s="50">
        <v>560146701</v>
      </c>
      <c r="K27" s="50" t="s">
        <v>87</v>
      </c>
      <c r="L27" s="50" t="s">
        <v>1</v>
      </c>
      <c r="M27" s="50" t="s">
        <v>219</v>
      </c>
      <c r="N27" s="50" t="s">
        <v>133</v>
      </c>
      <c r="O27" s="51">
        <v>45714</v>
      </c>
      <c r="P27" s="52">
        <v>11600</v>
      </c>
      <c r="Q27" s="28" t="str">
        <f>VLOOKUP(J27,Tabla!$A$2:$E$38,5,0)</f>
        <v>Gastos Comunes</v>
      </c>
      <c r="R27" s="54">
        <f t="shared" si="0"/>
        <v>11600</v>
      </c>
    </row>
    <row r="28" spans="1:18" ht="14.5" x14ac:dyDescent="0.35">
      <c r="A28" s="50" t="s">
        <v>49</v>
      </c>
      <c r="B28" s="50" t="s">
        <v>50</v>
      </c>
      <c r="C28" s="50" t="s">
        <v>134</v>
      </c>
      <c r="D28" s="50" t="s">
        <v>2</v>
      </c>
      <c r="E28" s="50" t="s">
        <v>86</v>
      </c>
      <c r="F28" s="50" t="s">
        <v>232</v>
      </c>
      <c r="G28" s="50" t="s">
        <v>233</v>
      </c>
      <c r="H28" s="50" t="s">
        <v>234</v>
      </c>
      <c r="I28" s="50" t="s">
        <v>55</v>
      </c>
      <c r="J28" s="50">
        <v>818282001</v>
      </c>
      <c r="K28" s="50" t="s">
        <v>112</v>
      </c>
      <c r="L28" s="50" t="s">
        <v>1</v>
      </c>
      <c r="M28" s="50" t="s">
        <v>203</v>
      </c>
      <c r="N28" s="50" t="s">
        <v>133</v>
      </c>
      <c r="O28" s="51">
        <v>45729</v>
      </c>
      <c r="P28" s="52">
        <v>74578</v>
      </c>
      <c r="Q28" s="28" t="str">
        <f>VLOOKUP(J28,Tabla!$A$2:$E$38,5,0)</f>
        <v>Gastos Comunes</v>
      </c>
      <c r="R28" s="54">
        <f t="shared" si="0"/>
        <v>74578</v>
      </c>
    </row>
    <row r="29" spans="1:18" ht="14.5" x14ac:dyDescent="0.35">
      <c r="A29" s="50" t="s">
        <v>49</v>
      </c>
      <c r="B29" s="50" t="s">
        <v>50</v>
      </c>
      <c r="C29" s="50" t="s">
        <v>134</v>
      </c>
      <c r="D29" s="50" t="s">
        <v>2</v>
      </c>
      <c r="E29" s="50" t="s">
        <v>86</v>
      </c>
      <c r="F29" s="50" t="s">
        <v>235</v>
      </c>
      <c r="G29" s="50" t="s">
        <v>236</v>
      </c>
      <c r="H29" s="50" t="s">
        <v>237</v>
      </c>
      <c r="I29" s="50" t="s">
        <v>55</v>
      </c>
      <c r="J29" s="50">
        <v>818282001</v>
      </c>
      <c r="K29" s="50" t="s">
        <v>207</v>
      </c>
      <c r="L29" s="50" t="s">
        <v>1</v>
      </c>
      <c r="M29" s="50" t="s">
        <v>208</v>
      </c>
      <c r="N29" s="50" t="s">
        <v>133</v>
      </c>
      <c r="O29" s="51">
        <v>45730</v>
      </c>
      <c r="P29" s="52">
        <v>817983</v>
      </c>
      <c r="Q29" s="28" t="str">
        <f>VLOOKUP(J29,Tabla!$A$2:$E$38,5,0)</f>
        <v>Gastos Comunes</v>
      </c>
      <c r="R29" s="54">
        <f t="shared" si="0"/>
        <v>817983</v>
      </c>
    </row>
    <row r="30" spans="1:18" ht="14.5" x14ac:dyDescent="0.35">
      <c r="A30" s="50" t="s">
        <v>49</v>
      </c>
      <c r="B30" s="50" t="s">
        <v>50</v>
      </c>
      <c r="C30" s="50" t="s">
        <v>134</v>
      </c>
      <c r="D30" s="50" t="s">
        <v>2</v>
      </c>
      <c r="E30" s="50" t="s">
        <v>86</v>
      </c>
      <c r="F30" s="50" t="s">
        <v>238</v>
      </c>
      <c r="G30" s="50" t="s">
        <v>239</v>
      </c>
      <c r="H30" s="50" t="s">
        <v>240</v>
      </c>
      <c r="I30" s="50" t="s">
        <v>55</v>
      </c>
      <c r="J30" s="50">
        <v>560146701</v>
      </c>
      <c r="K30" s="50" t="s">
        <v>87</v>
      </c>
      <c r="L30" s="50" t="s">
        <v>1</v>
      </c>
      <c r="M30" s="50" t="s">
        <v>219</v>
      </c>
      <c r="N30" s="50" t="s">
        <v>133</v>
      </c>
      <c r="O30" s="51">
        <v>45737</v>
      </c>
      <c r="P30" s="52">
        <v>11676</v>
      </c>
      <c r="Q30" s="28" t="str">
        <f>VLOOKUP(J30,Tabla!$A$2:$E$38,5,0)</f>
        <v>Gastos Comunes</v>
      </c>
      <c r="R30" s="54">
        <f t="shared" si="0"/>
        <v>11676</v>
      </c>
    </row>
    <row r="31" spans="1:18" ht="14.5" x14ac:dyDescent="0.35">
      <c r="A31" s="50" t="s">
        <v>49</v>
      </c>
      <c r="B31" s="50" t="s">
        <v>53</v>
      </c>
      <c r="C31" s="50" t="s">
        <v>110</v>
      </c>
      <c r="D31" s="50" t="s">
        <v>2</v>
      </c>
      <c r="E31" s="50" t="s">
        <v>86</v>
      </c>
      <c r="F31" s="50" t="s">
        <v>241</v>
      </c>
      <c r="G31" s="50" t="s">
        <v>242</v>
      </c>
      <c r="H31" s="50" t="s">
        <v>241</v>
      </c>
      <c r="I31" s="50" t="s">
        <v>55</v>
      </c>
      <c r="J31" s="50">
        <v>87710327</v>
      </c>
      <c r="K31" s="50" t="s">
        <v>243</v>
      </c>
      <c r="L31" s="50" t="s">
        <v>1</v>
      </c>
      <c r="M31" s="50" t="s">
        <v>244</v>
      </c>
      <c r="N31" s="50" t="s">
        <v>133</v>
      </c>
      <c r="O31" s="51">
        <v>45677</v>
      </c>
      <c r="P31" s="52">
        <v>424849</v>
      </c>
      <c r="Q31" s="28" t="str">
        <f>VLOOKUP(J31,Tabla!$A$2:$E$38,5,0)</f>
        <v>Arriendo de Inmuebles</v>
      </c>
      <c r="R31" s="54">
        <f t="shared" si="0"/>
        <v>424849</v>
      </c>
    </row>
    <row r="32" spans="1:18" ht="14.5" x14ac:dyDescent="0.35">
      <c r="A32" s="50" t="s">
        <v>49</v>
      </c>
      <c r="B32" s="50" t="s">
        <v>53</v>
      </c>
      <c r="C32" s="50" t="s">
        <v>110</v>
      </c>
      <c r="D32" s="50" t="s">
        <v>2</v>
      </c>
      <c r="E32" s="50" t="s">
        <v>86</v>
      </c>
      <c r="F32" s="50" t="s">
        <v>245</v>
      </c>
      <c r="G32" s="50" t="s">
        <v>246</v>
      </c>
      <c r="H32" s="50" t="s">
        <v>247</v>
      </c>
      <c r="I32" s="50" t="s">
        <v>55</v>
      </c>
      <c r="J32" s="50">
        <v>560845804</v>
      </c>
      <c r="K32" s="50" t="s">
        <v>113</v>
      </c>
      <c r="L32" s="50" t="s">
        <v>1</v>
      </c>
      <c r="M32" s="50" t="s">
        <v>248</v>
      </c>
      <c r="N32" s="50" t="s">
        <v>133</v>
      </c>
      <c r="O32" s="51">
        <v>45678</v>
      </c>
      <c r="P32" s="52">
        <v>546495</v>
      </c>
      <c r="Q32" s="28" t="str">
        <f>VLOOKUP(J32,Tabla!$A$2:$E$38,5,0)</f>
        <v>Gastos Comunes</v>
      </c>
      <c r="R32" s="54">
        <f t="shared" si="0"/>
        <v>546495</v>
      </c>
    </row>
    <row r="33" spans="1:18" ht="14.5" x14ac:dyDescent="0.35">
      <c r="A33" s="50" t="s">
        <v>49</v>
      </c>
      <c r="B33" s="50" t="s">
        <v>53</v>
      </c>
      <c r="C33" s="50" t="s">
        <v>133</v>
      </c>
      <c r="D33" s="50" t="s">
        <v>2</v>
      </c>
      <c r="E33" s="50" t="s">
        <v>86</v>
      </c>
      <c r="F33" s="50" t="s">
        <v>249</v>
      </c>
      <c r="G33" s="50" t="s">
        <v>250</v>
      </c>
      <c r="H33" s="50" t="s">
        <v>249</v>
      </c>
      <c r="I33" s="50" t="s">
        <v>55</v>
      </c>
      <c r="J33" s="50">
        <v>87710327</v>
      </c>
      <c r="K33" s="50" t="s">
        <v>251</v>
      </c>
      <c r="L33" s="50" t="s">
        <v>1</v>
      </c>
      <c r="M33" s="50" t="s">
        <v>244</v>
      </c>
      <c r="N33" s="50" t="s">
        <v>133</v>
      </c>
      <c r="O33" s="51">
        <v>45701</v>
      </c>
      <c r="P33" s="52">
        <v>424849</v>
      </c>
      <c r="Q33" s="28" t="str">
        <f>VLOOKUP(J33,Tabla!$A$2:$E$38,5,0)</f>
        <v>Arriendo de Inmuebles</v>
      </c>
      <c r="R33" s="54">
        <f t="shared" si="0"/>
        <v>424849</v>
      </c>
    </row>
    <row r="34" spans="1:18" ht="14.5" x14ac:dyDescent="0.35">
      <c r="A34" s="50" t="s">
        <v>49</v>
      </c>
      <c r="B34" s="50" t="s">
        <v>53</v>
      </c>
      <c r="C34" s="50" t="s">
        <v>133</v>
      </c>
      <c r="D34" s="50" t="s">
        <v>2</v>
      </c>
      <c r="E34" s="50" t="s">
        <v>86</v>
      </c>
      <c r="F34" s="50" t="s">
        <v>252</v>
      </c>
      <c r="G34" s="50" t="s">
        <v>253</v>
      </c>
      <c r="H34" s="50" t="s">
        <v>254</v>
      </c>
      <c r="I34" s="50" t="s">
        <v>55</v>
      </c>
      <c r="J34" s="50">
        <v>560845804</v>
      </c>
      <c r="K34" s="50" t="s">
        <v>113</v>
      </c>
      <c r="L34" s="50" t="s">
        <v>1</v>
      </c>
      <c r="M34" s="50" t="s">
        <v>248</v>
      </c>
      <c r="N34" s="50" t="s">
        <v>133</v>
      </c>
      <c r="O34" s="51">
        <v>45705</v>
      </c>
      <c r="P34" s="52">
        <v>475927</v>
      </c>
      <c r="Q34" s="28" t="str">
        <f>VLOOKUP(J34,Tabla!$A$2:$E$38,5,0)</f>
        <v>Gastos Comunes</v>
      </c>
      <c r="R34" s="54">
        <f t="shared" si="0"/>
        <v>475927</v>
      </c>
    </row>
    <row r="35" spans="1:18" ht="14.5" x14ac:dyDescent="0.35">
      <c r="A35" s="50" t="s">
        <v>49</v>
      </c>
      <c r="B35" s="50" t="s">
        <v>53</v>
      </c>
      <c r="C35" s="50" t="s">
        <v>134</v>
      </c>
      <c r="D35" s="50" t="s">
        <v>2</v>
      </c>
      <c r="E35" s="50" t="s">
        <v>86</v>
      </c>
      <c r="F35" s="50" t="s">
        <v>255</v>
      </c>
      <c r="G35" s="50" t="s">
        <v>256</v>
      </c>
      <c r="H35" s="50" t="s">
        <v>255</v>
      </c>
      <c r="I35" s="50" t="s">
        <v>55</v>
      </c>
      <c r="J35" s="50">
        <v>87710327</v>
      </c>
      <c r="K35" s="50" t="s">
        <v>257</v>
      </c>
      <c r="L35" s="50" t="s">
        <v>1</v>
      </c>
      <c r="M35" s="50" t="s">
        <v>244</v>
      </c>
      <c r="N35" s="50" t="s">
        <v>133</v>
      </c>
      <c r="O35" s="51">
        <v>45721</v>
      </c>
      <c r="P35" s="52">
        <v>424849</v>
      </c>
      <c r="Q35" s="28" t="str">
        <f>VLOOKUP(J35,Tabla!$A$2:$E$38,5,0)</f>
        <v>Arriendo de Inmuebles</v>
      </c>
      <c r="R35" s="54">
        <f t="shared" si="0"/>
        <v>424849</v>
      </c>
    </row>
    <row r="36" spans="1:18" ht="14.5" x14ac:dyDescent="0.35">
      <c r="A36" s="50" t="s">
        <v>49</v>
      </c>
      <c r="B36" s="50" t="s">
        <v>53</v>
      </c>
      <c r="C36" s="50" t="s">
        <v>134</v>
      </c>
      <c r="D36" s="50" t="s">
        <v>2</v>
      </c>
      <c r="E36" s="50" t="s">
        <v>86</v>
      </c>
      <c r="F36" s="50" t="s">
        <v>258</v>
      </c>
      <c r="G36" s="50" t="s">
        <v>259</v>
      </c>
      <c r="H36" s="50" t="s">
        <v>260</v>
      </c>
      <c r="I36" s="50" t="s">
        <v>55</v>
      </c>
      <c r="J36" s="50">
        <v>560845804</v>
      </c>
      <c r="K36" s="50" t="s">
        <v>113</v>
      </c>
      <c r="L36" s="50" t="s">
        <v>1</v>
      </c>
      <c r="M36" s="50" t="s">
        <v>248</v>
      </c>
      <c r="N36" s="50" t="s">
        <v>133</v>
      </c>
      <c r="O36" s="51">
        <v>45729</v>
      </c>
      <c r="P36" s="52">
        <v>473566</v>
      </c>
      <c r="Q36" s="28" t="str">
        <f>VLOOKUP(J36,Tabla!$A$2:$E$38,5,0)</f>
        <v>Gastos Comunes</v>
      </c>
      <c r="R36" s="54">
        <f t="shared" si="0"/>
        <v>473566</v>
      </c>
    </row>
    <row r="37" spans="1:18" ht="14.5" x14ac:dyDescent="0.35">
      <c r="A37" s="50" t="s">
        <v>49</v>
      </c>
      <c r="B37" s="50" t="s">
        <v>51</v>
      </c>
      <c r="C37" s="50" t="s">
        <v>133</v>
      </c>
      <c r="D37" s="50" t="s">
        <v>2</v>
      </c>
      <c r="E37" s="50" t="s">
        <v>86</v>
      </c>
      <c r="F37" s="50" t="s">
        <v>262</v>
      </c>
      <c r="G37" s="50" t="s">
        <v>263</v>
      </c>
      <c r="H37" s="50" t="s">
        <v>262</v>
      </c>
      <c r="I37" s="50" t="s">
        <v>55</v>
      </c>
      <c r="J37" s="50">
        <v>969944901</v>
      </c>
      <c r="K37" s="50" t="s">
        <v>264</v>
      </c>
      <c r="L37" s="50" t="s">
        <v>1</v>
      </c>
      <c r="M37" s="50" t="s">
        <v>261</v>
      </c>
      <c r="N37" s="50" t="s">
        <v>110</v>
      </c>
      <c r="O37" s="51">
        <v>45705</v>
      </c>
      <c r="P37" s="52">
        <v>169045</v>
      </c>
      <c r="Q37" s="28" t="str">
        <f>VLOOKUP(J37,Tabla!$A$2:$E$38,5,0)</f>
        <v>Arriendo de estacionamientos</v>
      </c>
      <c r="R37" s="54">
        <f t="shared" si="0"/>
        <v>169045</v>
      </c>
    </row>
    <row r="38" spans="1:18" ht="14.5" x14ac:dyDescent="0.35">
      <c r="A38" s="50" t="s">
        <v>49</v>
      </c>
      <c r="B38" s="50" t="s">
        <v>56</v>
      </c>
      <c r="C38" s="50" t="s">
        <v>110</v>
      </c>
      <c r="D38" s="50" t="s">
        <v>2</v>
      </c>
      <c r="E38" s="50" t="s">
        <v>86</v>
      </c>
      <c r="F38" s="50" t="s">
        <v>265</v>
      </c>
      <c r="G38" s="50" t="s">
        <v>266</v>
      </c>
      <c r="H38" s="50" t="s">
        <v>265</v>
      </c>
      <c r="I38" s="50" t="s">
        <v>55</v>
      </c>
      <c r="J38" s="50">
        <v>965670904</v>
      </c>
      <c r="K38" s="50" t="s">
        <v>122</v>
      </c>
      <c r="L38" s="50" t="s">
        <v>1</v>
      </c>
      <c r="M38" s="50" t="s">
        <v>267</v>
      </c>
      <c r="N38" s="50" t="s">
        <v>133</v>
      </c>
      <c r="O38" s="51">
        <v>45677</v>
      </c>
      <c r="P38" s="52">
        <v>6411892</v>
      </c>
      <c r="Q38" s="28" t="str">
        <f>VLOOKUP(J38,Tabla!$A$2:$E$38,5,0)</f>
        <v>Arriendo de Inmuebles</v>
      </c>
      <c r="R38" s="54">
        <f t="shared" si="0"/>
        <v>6411892</v>
      </c>
    </row>
    <row r="39" spans="1:18" ht="14.5" x14ac:dyDescent="0.35">
      <c r="A39" s="50" t="s">
        <v>49</v>
      </c>
      <c r="B39" s="50" t="s">
        <v>56</v>
      </c>
      <c r="C39" s="50" t="s">
        <v>133</v>
      </c>
      <c r="D39" s="50" t="s">
        <v>2</v>
      </c>
      <c r="E39" s="50" t="s">
        <v>86</v>
      </c>
      <c r="F39" s="50" t="s">
        <v>268</v>
      </c>
      <c r="G39" s="50" t="s">
        <v>269</v>
      </c>
      <c r="H39" s="50" t="s">
        <v>268</v>
      </c>
      <c r="I39" s="50" t="s">
        <v>55</v>
      </c>
      <c r="J39" s="50">
        <v>965670904</v>
      </c>
      <c r="K39" s="50" t="s">
        <v>270</v>
      </c>
      <c r="L39" s="50" t="s">
        <v>1</v>
      </c>
      <c r="M39" s="50" t="s">
        <v>267</v>
      </c>
      <c r="N39" s="50" t="s">
        <v>133</v>
      </c>
      <c r="O39" s="51">
        <v>45698</v>
      </c>
      <c r="P39" s="52">
        <v>6402370</v>
      </c>
      <c r="Q39" s="28" t="str">
        <f>VLOOKUP(J39,Tabla!$A$2:$E$38,5,0)</f>
        <v>Arriendo de Inmuebles</v>
      </c>
      <c r="R39" s="54">
        <f t="shared" si="0"/>
        <v>6402370</v>
      </c>
    </row>
    <row r="40" spans="1:18" ht="14.5" x14ac:dyDescent="0.35">
      <c r="A40" s="50" t="s">
        <v>49</v>
      </c>
      <c r="B40" s="50" t="s">
        <v>56</v>
      </c>
      <c r="C40" s="50" t="s">
        <v>134</v>
      </c>
      <c r="D40" s="50" t="s">
        <v>2</v>
      </c>
      <c r="E40" s="50" t="s">
        <v>86</v>
      </c>
      <c r="F40" s="50" t="s">
        <v>271</v>
      </c>
      <c r="G40" s="50" t="s">
        <v>272</v>
      </c>
      <c r="H40" s="50" t="s">
        <v>271</v>
      </c>
      <c r="I40" s="50" t="s">
        <v>55</v>
      </c>
      <c r="J40" s="50">
        <v>965670904</v>
      </c>
      <c r="K40" s="50" t="s">
        <v>122</v>
      </c>
      <c r="L40" s="50" t="s">
        <v>1</v>
      </c>
      <c r="M40" s="50" t="s">
        <v>267</v>
      </c>
      <c r="N40" s="50" t="s">
        <v>133</v>
      </c>
      <c r="O40" s="51">
        <v>45723</v>
      </c>
      <c r="P40" s="52">
        <v>6461019</v>
      </c>
      <c r="Q40" s="28" t="str">
        <f>VLOOKUP(J40,Tabla!$A$2:$E$38,5,0)</f>
        <v>Arriendo de Inmuebles</v>
      </c>
      <c r="R40" s="54">
        <f t="shared" si="0"/>
        <v>6461019</v>
      </c>
    </row>
    <row r="41" spans="1:18" ht="14.5" x14ac:dyDescent="0.35">
      <c r="A41" s="50" t="s">
        <v>49</v>
      </c>
      <c r="B41" s="50" t="s">
        <v>57</v>
      </c>
      <c r="C41" s="50" t="s">
        <v>133</v>
      </c>
      <c r="D41" s="50" t="s">
        <v>2</v>
      </c>
      <c r="E41" s="50" t="s">
        <v>86</v>
      </c>
      <c r="F41" s="50" t="s">
        <v>273</v>
      </c>
      <c r="G41" s="50" t="s">
        <v>274</v>
      </c>
      <c r="H41" s="50" t="s">
        <v>275</v>
      </c>
      <c r="I41" s="50" t="s">
        <v>55</v>
      </c>
      <c r="J41" s="50">
        <v>560538006</v>
      </c>
      <c r="K41" s="50" t="s">
        <v>114</v>
      </c>
      <c r="L41" s="50" t="s">
        <v>1</v>
      </c>
      <c r="M41" s="50" t="s">
        <v>276</v>
      </c>
      <c r="N41" s="50" t="s">
        <v>133</v>
      </c>
      <c r="O41" s="51">
        <v>45712</v>
      </c>
      <c r="P41" s="52">
        <v>857439</v>
      </c>
      <c r="Q41" s="28" t="str">
        <f>VLOOKUP(J41,Tabla!$A$2:$E$38,5,0)</f>
        <v>Gastos Comunes</v>
      </c>
      <c r="R41" s="54">
        <f t="shared" si="0"/>
        <v>857439</v>
      </c>
    </row>
    <row r="42" spans="1:18" ht="14.5" x14ac:dyDescent="0.35">
      <c r="A42" s="50" t="s">
        <v>49</v>
      </c>
      <c r="B42" s="50" t="s">
        <v>57</v>
      </c>
      <c r="C42" s="50" t="s">
        <v>134</v>
      </c>
      <c r="D42" s="50" t="s">
        <v>2</v>
      </c>
      <c r="E42" s="50" t="s">
        <v>86</v>
      </c>
      <c r="F42" s="50" t="s">
        <v>277</v>
      </c>
      <c r="G42" s="50" t="s">
        <v>278</v>
      </c>
      <c r="H42" s="50" t="s">
        <v>279</v>
      </c>
      <c r="I42" s="50" t="s">
        <v>55</v>
      </c>
      <c r="J42" s="50">
        <v>560538006</v>
      </c>
      <c r="K42" s="50" t="s">
        <v>114</v>
      </c>
      <c r="L42" s="50" t="s">
        <v>1</v>
      </c>
      <c r="M42" s="50" t="s">
        <v>276</v>
      </c>
      <c r="N42" s="50" t="s">
        <v>133</v>
      </c>
      <c r="O42" s="51">
        <v>45735</v>
      </c>
      <c r="P42" s="52">
        <v>721830</v>
      </c>
      <c r="Q42" s="28" t="str">
        <f>VLOOKUP(J42,Tabla!$A$2:$E$38,5,0)</f>
        <v>Gastos Comunes</v>
      </c>
      <c r="R42" s="54">
        <f t="shared" si="0"/>
        <v>721830</v>
      </c>
    </row>
    <row r="43" spans="1:18" ht="14.5" x14ac:dyDescent="0.35">
      <c r="A43" s="50" t="s">
        <v>49</v>
      </c>
      <c r="B43" s="50" t="s">
        <v>52</v>
      </c>
      <c r="C43" s="50" t="s">
        <v>110</v>
      </c>
      <c r="D43" s="50" t="s">
        <v>2</v>
      </c>
      <c r="E43" s="50" t="s">
        <v>86</v>
      </c>
      <c r="F43" s="50" t="s">
        <v>280</v>
      </c>
      <c r="G43" s="50" t="s">
        <v>125</v>
      </c>
      <c r="H43" s="50" t="s">
        <v>280</v>
      </c>
      <c r="I43" s="50" t="s">
        <v>55</v>
      </c>
      <c r="J43" s="50">
        <v>113425717</v>
      </c>
      <c r="K43" s="50" t="s">
        <v>281</v>
      </c>
      <c r="L43" s="50" t="s">
        <v>1</v>
      </c>
      <c r="M43" s="50" t="s">
        <v>282</v>
      </c>
      <c r="N43" s="50" t="s">
        <v>133</v>
      </c>
      <c r="O43" s="51">
        <v>45674</v>
      </c>
      <c r="P43" s="52">
        <v>3500000</v>
      </c>
      <c r="Q43" s="28" t="str">
        <f>VLOOKUP(J43,Tabla!$A$2:$E$38,5,0)</f>
        <v>Arriendo de Inmuebles</v>
      </c>
      <c r="R43" s="54">
        <f t="shared" si="0"/>
        <v>3500000</v>
      </c>
    </row>
    <row r="44" spans="1:18" ht="14.5" x14ac:dyDescent="0.35">
      <c r="A44" s="50" t="s">
        <v>49</v>
      </c>
      <c r="B44" s="50" t="s">
        <v>52</v>
      </c>
      <c r="C44" s="50" t="s">
        <v>110</v>
      </c>
      <c r="D44" s="50" t="s">
        <v>2</v>
      </c>
      <c r="E44" s="50" t="s">
        <v>86</v>
      </c>
      <c r="F44" s="50" t="s">
        <v>283</v>
      </c>
      <c r="G44" s="50" t="s">
        <v>284</v>
      </c>
      <c r="H44" s="50" t="s">
        <v>285</v>
      </c>
      <c r="I44" s="50" t="s">
        <v>55</v>
      </c>
      <c r="J44" s="50">
        <v>761786652</v>
      </c>
      <c r="K44" s="50" t="s">
        <v>118</v>
      </c>
      <c r="L44" s="50" t="s">
        <v>1</v>
      </c>
      <c r="M44" s="50" t="s">
        <v>286</v>
      </c>
      <c r="N44" s="50" t="s">
        <v>133</v>
      </c>
      <c r="O44" s="51">
        <v>45677</v>
      </c>
      <c r="P44" s="52">
        <v>13553</v>
      </c>
      <c r="Q44" s="28" t="str">
        <f>VLOOKUP(J44,Tabla!$A$2:$E$38,5,0)</f>
        <v>Bodegas</v>
      </c>
      <c r="R44" s="54">
        <f t="shared" si="0"/>
        <v>13553</v>
      </c>
    </row>
    <row r="45" spans="1:18" ht="14.5" x14ac:dyDescent="0.35">
      <c r="A45" s="50" t="s">
        <v>49</v>
      </c>
      <c r="B45" s="50" t="s">
        <v>52</v>
      </c>
      <c r="C45" s="50" t="s">
        <v>110</v>
      </c>
      <c r="D45" s="50" t="s">
        <v>2</v>
      </c>
      <c r="E45" s="50" t="s">
        <v>86</v>
      </c>
      <c r="F45" s="50" t="s">
        <v>287</v>
      </c>
      <c r="G45" s="50" t="s">
        <v>288</v>
      </c>
      <c r="H45" s="50" t="s">
        <v>289</v>
      </c>
      <c r="I45" s="50" t="s">
        <v>55</v>
      </c>
      <c r="J45" s="50">
        <v>560157703</v>
      </c>
      <c r="K45" s="50" t="s">
        <v>119</v>
      </c>
      <c r="L45" s="50" t="s">
        <v>1</v>
      </c>
      <c r="M45" s="50" t="s">
        <v>290</v>
      </c>
      <c r="N45" s="50" t="s">
        <v>133</v>
      </c>
      <c r="O45" s="51">
        <v>45678</v>
      </c>
      <c r="P45" s="52">
        <v>456092</v>
      </c>
      <c r="Q45" s="28" t="str">
        <f>VLOOKUP(J45,Tabla!$A$2:$E$38,5,0)</f>
        <v>Gastos Comunes</v>
      </c>
      <c r="R45" s="54">
        <f t="shared" si="0"/>
        <v>456092</v>
      </c>
    </row>
    <row r="46" spans="1:18" ht="14.5" x14ac:dyDescent="0.35">
      <c r="A46" s="50" t="s">
        <v>49</v>
      </c>
      <c r="B46" s="50" t="s">
        <v>52</v>
      </c>
      <c r="C46" s="50" t="s">
        <v>110</v>
      </c>
      <c r="D46" s="50" t="s">
        <v>2</v>
      </c>
      <c r="E46" s="50" t="s">
        <v>86</v>
      </c>
      <c r="F46" s="50" t="s">
        <v>291</v>
      </c>
      <c r="G46" s="50" t="s">
        <v>292</v>
      </c>
      <c r="H46" s="50" t="s">
        <v>293</v>
      </c>
      <c r="I46" s="50" t="s">
        <v>55</v>
      </c>
      <c r="J46" s="50">
        <v>533113346</v>
      </c>
      <c r="K46" s="50" t="s">
        <v>88</v>
      </c>
      <c r="L46" s="50" t="s">
        <v>1</v>
      </c>
      <c r="M46" s="50" t="s">
        <v>294</v>
      </c>
      <c r="N46" s="50" t="s">
        <v>133</v>
      </c>
      <c r="O46" s="51">
        <v>45678</v>
      </c>
      <c r="P46" s="52">
        <v>50000</v>
      </c>
      <c r="Q46" s="28" t="str">
        <f>VLOOKUP(J46,Tabla!$A$2:$E$38,5,0)</f>
        <v>Gastos Comunes</v>
      </c>
      <c r="R46" s="54">
        <f t="shared" si="0"/>
        <v>50000</v>
      </c>
    </row>
    <row r="47" spans="1:18" ht="14.5" x14ac:dyDescent="0.35">
      <c r="A47" s="50" t="s">
        <v>49</v>
      </c>
      <c r="B47" s="50" t="s">
        <v>52</v>
      </c>
      <c r="C47" s="50" t="s">
        <v>110</v>
      </c>
      <c r="D47" s="50" t="s">
        <v>2</v>
      </c>
      <c r="E47" s="50" t="s">
        <v>86</v>
      </c>
      <c r="F47" s="50" t="s">
        <v>295</v>
      </c>
      <c r="G47" s="50" t="s">
        <v>296</v>
      </c>
      <c r="H47" s="50" t="s">
        <v>297</v>
      </c>
      <c r="I47" s="50" t="s">
        <v>55</v>
      </c>
      <c r="J47" s="50">
        <v>560040008</v>
      </c>
      <c r="K47" s="50" t="s">
        <v>117</v>
      </c>
      <c r="L47" s="50" t="s">
        <v>1</v>
      </c>
      <c r="M47" s="50" t="s">
        <v>298</v>
      </c>
      <c r="N47" s="50" t="s">
        <v>133</v>
      </c>
      <c r="O47" s="51">
        <v>45678</v>
      </c>
      <c r="P47" s="52">
        <v>612907</v>
      </c>
      <c r="Q47" s="28" t="str">
        <f>VLOOKUP(J47,Tabla!$A$2:$E$38,5,0)</f>
        <v>Gastos Comunes</v>
      </c>
      <c r="R47" s="54">
        <f t="shared" si="0"/>
        <v>612907</v>
      </c>
    </row>
    <row r="48" spans="1:18" ht="14.5" x14ac:dyDescent="0.35">
      <c r="A48" s="50" t="s">
        <v>49</v>
      </c>
      <c r="B48" s="50" t="s">
        <v>52</v>
      </c>
      <c r="C48" s="50" t="s">
        <v>110</v>
      </c>
      <c r="D48" s="50" t="s">
        <v>2</v>
      </c>
      <c r="E48" s="50" t="s">
        <v>86</v>
      </c>
      <c r="F48" s="50" t="s">
        <v>299</v>
      </c>
      <c r="G48" s="50" t="s">
        <v>300</v>
      </c>
      <c r="H48" s="50" t="s">
        <v>301</v>
      </c>
      <c r="I48" s="50" t="s">
        <v>55</v>
      </c>
      <c r="J48" s="50">
        <v>560040008</v>
      </c>
      <c r="K48" s="50" t="s">
        <v>115</v>
      </c>
      <c r="L48" s="50" t="s">
        <v>1</v>
      </c>
      <c r="M48" s="50" t="s">
        <v>302</v>
      </c>
      <c r="N48" s="50" t="s">
        <v>133</v>
      </c>
      <c r="O48" s="51">
        <v>45678</v>
      </c>
      <c r="P48" s="52">
        <v>46424</v>
      </c>
      <c r="Q48" s="28" t="str">
        <f>VLOOKUP(J48,Tabla!$A$2:$E$38,5,0)</f>
        <v>Gastos Comunes</v>
      </c>
      <c r="R48" s="54">
        <f t="shared" si="0"/>
        <v>46424</v>
      </c>
    </row>
    <row r="49" spans="1:18" ht="14.5" x14ac:dyDescent="0.35">
      <c r="A49" s="50" t="s">
        <v>49</v>
      </c>
      <c r="B49" s="50" t="s">
        <v>52</v>
      </c>
      <c r="C49" s="50" t="s">
        <v>110</v>
      </c>
      <c r="D49" s="50" t="s">
        <v>2</v>
      </c>
      <c r="E49" s="50" t="s">
        <v>86</v>
      </c>
      <c r="F49" s="50" t="s">
        <v>303</v>
      </c>
      <c r="G49" s="50" t="s">
        <v>304</v>
      </c>
      <c r="H49" s="50" t="s">
        <v>303</v>
      </c>
      <c r="I49" s="50" t="s">
        <v>55</v>
      </c>
      <c r="J49" s="50">
        <v>113425717</v>
      </c>
      <c r="K49" s="50" t="s">
        <v>305</v>
      </c>
      <c r="L49" s="50" t="s">
        <v>1</v>
      </c>
      <c r="M49" s="50" t="s">
        <v>282</v>
      </c>
      <c r="N49" s="50" t="s">
        <v>133</v>
      </c>
      <c r="O49" s="51">
        <v>45685</v>
      </c>
      <c r="P49" s="52">
        <v>3500000</v>
      </c>
      <c r="Q49" s="28" t="str">
        <f>VLOOKUP(J49,Tabla!$A$2:$E$38,5,0)</f>
        <v>Arriendo de Inmuebles</v>
      </c>
      <c r="R49" s="54">
        <f t="shared" si="0"/>
        <v>3500000</v>
      </c>
    </row>
    <row r="50" spans="1:18" ht="14.5" x14ac:dyDescent="0.35">
      <c r="A50" s="50" t="s">
        <v>49</v>
      </c>
      <c r="B50" s="50" t="s">
        <v>52</v>
      </c>
      <c r="C50" s="50" t="s">
        <v>110</v>
      </c>
      <c r="D50" s="50" t="s">
        <v>2</v>
      </c>
      <c r="E50" s="50" t="s">
        <v>86</v>
      </c>
      <c r="F50" s="50" t="s">
        <v>306</v>
      </c>
      <c r="G50" s="50" t="s">
        <v>307</v>
      </c>
      <c r="H50" s="50" t="s">
        <v>308</v>
      </c>
      <c r="I50" s="50" t="s">
        <v>55</v>
      </c>
      <c r="J50" s="50">
        <v>761786652</v>
      </c>
      <c r="K50" s="50" t="s">
        <v>118</v>
      </c>
      <c r="L50" s="50" t="s">
        <v>1</v>
      </c>
      <c r="M50" s="50" t="s">
        <v>286</v>
      </c>
      <c r="N50" s="50" t="s">
        <v>133</v>
      </c>
      <c r="O50" s="51">
        <v>45686</v>
      </c>
      <c r="P50" s="52">
        <v>1369</v>
      </c>
      <c r="Q50" s="28" t="str">
        <f>VLOOKUP(J50,Tabla!$A$2:$E$38,5,0)</f>
        <v>Bodegas</v>
      </c>
      <c r="R50" s="54">
        <f t="shared" si="0"/>
        <v>1369</v>
      </c>
    </row>
    <row r="51" spans="1:18" ht="14.5" x14ac:dyDescent="0.35">
      <c r="A51" s="50" t="s">
        <v>49</v>
      </c>
      <c r="B51" s="50" t="s">
        <v>52</v>
      </c>
      <c r="C51" s="50" t="s">
        <v>133</v>
      </c>
      <c r="D51" s="50" t="s">
        <v>2</v>
      </c>
      <c r="E51" s="50" t="s">
        <v>86</v>
      </c>
      <c r="F51" s="50" t="s">
        <v>168</v>
      </c>
      <c r="G51" s="50" t="s">
        <v>169</v>
      </c>
      <c r="H51" s="50" t="s">
        <v>170</v>
      </c>
      <c r="I51" s="50" t="s">
        <v>55</v>
      </c>
      <c r="J51" s="50">
        <v>761786652</v>
      </c>
      <c r="K51" s="50" t="s">
        <v>171</v>
      </c>
      <c r="L51" s="50" t="s">
        <v>1</v>
      </c>
      <c r="M51" s="50" t="s">
        <v>172</v>
      </c>
      <c r="N51" s="50" t="s">
        <v>134</v>
      </c>
      <c r="O51" s="51">
        <v>45700</v>
      </c>
      <c r="P51" s="52">
        <v>-1</v>
      </c>
      <c r="Q51" s="28" t="str">
        <f>VLOOKUP(J51,Tabla!$A$2:$E$38,5,0)</f>
        <v>Bodegas</v>
      </c>
      <c r="R51" s="54">
        <f t="shared" si="0"/>
        <v>-1</v>
      </c>
    </row>
    <row r="52" spans="1:18" ht="14.5" x14ac:dyDescent="0.35">
      <c r="A52" s="50" t="s">
        <v>49</v>
      </c>
      <c r="B52" s="50" t="s">
        <v>52</v>
      </c>
      <c r="C52" s="50" t="s">
        <v>133</v>
      </c>
      <c r="D52" s="50" t="s">
        <v>2</v>
      </c>
      <c r="E52" s="50" t="s">
        <v>86</v>
      </c>
      <c r="F52" s="50" t="s">
        <v>309</v>
      </c>
      <c r="G52" s="50" t="s">
        <v>310</v>
      </c>
      <c r="H52" s="50" t="s">
        <v>311</v>
      </c>
      <c r="I52" s="50" t="s">
        <v>55</v>
      </c>
      <c r="J52" s="50">
        <v>560040008</v>
      </c>
      <c r="K52" s="50" t="s">
        <v>115</v>
      </c>
      <c r="L52" s="50" t="s">
        <v>1</v>
      </c>
      <c r="M52" s="50" t="s">
        <v>302</v>
      </c>
      <c r="N52" s="50" t="s">
        <v>133</v>
      </c>
      <c r="O52" s="51">
        <v>45705</v>
      </c>
      <c r="P52" s="52">
        <v>48450</v>
      </c>
      <c r="Q52" s="28" t="str">
        <f>VLOOKUP(J52,Tabla!$A$2:$E$38,5,0)</f>
        <v>Gastos Comunes</v>
      </c>
      <c r="R52" s="54">
        <f t="shared" si="0"/>
        <v>48450</v>
      </c>
    </row>
    <row r="53" spans="1:18" ht="14.5" x14ac:dyDescent="0.35">
      <c r="A53" s="50" t="s">
        <v>49</v>
      </c>
      <c r="B53" s="50" t="s">
        <v>52</v>
      </c>
      <c r="C53" s="50" t="s">
        <v>133</v>
      </c>
      <c r="D53" s="50" t="s">
        <v>2</v>
      </c>
      <c r="E53" s="50" t="s">
        <v>86</v>
      </c>
      <c r="F53" s="50" t="s">
        <v>312</v>
      </c>
      <c r="G53" s="50" t="s">
        <v>313</v>
      </c>
      <c r="H53" s="50" t="s">
        <v>314</v>
      </c>
      <c r="I53" s="50" t="s">
        <v>55</v>
      </c>
      <c r="J53" s="50">
        <v>560040008</v>
      </c>
      <c r="K53" s="50" t="s">
        <v>117</v>
      </c>
      <c r="L53" s="50" t="s">
        <v>1</v>
      </c>
      <c r="M53" s="50" t="s">
        <v>298</v>
      </c>
      <c r="N53" s="50" t="s">
        <v>133</v>
      </c>
      <c r="O53" s="51">
        <v>45705</v>
      </c>
      <c r="P53" s="52">
        <v>639651</v>
      </c>
      <c r="Q53" s="28" t="str">
        <f>VLOOKUP(J53,Tabla!$A$2:$E$38,5,0)</f>
        <v>Gastos Comunes</v>
      </c>
      <c r="R53" s="54">
        <f t="shared" si="0"/>
        <v>639651</v>
      </c>
    </row>
    <row r="54" spans="1:18" ht="14.5" x14ac:dyDescent="0.35">
      <c r="A54" s="50" t="s">
        <v>49</v>
      </c>
      <c r="B54" s="50" t="s">
        <v>52</v>
      </c>
      <c r="C54" s="50" t="s">
        <v>133</v>
      </c>
      <c r="D54" s="50" t="s">
        <v>2</v>
      </c>
      <c r="E54" s="50" t="s">
        <v>86</v>
      </c>
      <c r="F54" s="50" t="s">
        <v>315</v>
      </c>
      <c r="G54" s="50" t="s">
        <v>316</v>
      </c>
      <c r="H54" s="50" t="s">
        <v>317</v>
      </c>
      <c r="I54" s="50" t="s">
        <v>55</v>
      </c>
      <c r="J54" s="50">
        <v>560157703</v>
      </c>
      <c r="K54" s="50" t="s">
        <v>119</v>
      </c>
      <c r="L54" s="50" t="s">
        <v>1</v>
      </c>
      <c r="M54" s="50" t="s">
        <v>290</v>
      </c>
      <c r="N54" s="50" t="s">
        <v>133</v>
      </c>
      <c r="O54" s="51">
        <v>45705</v>
      </c>
      <c r="P54" s="52">
        <v>491363</v>
      </c>
      <c r="Q54" s="28" t="str">
        <f>VLOOKUP(J54,Tabla!$A$2:$E$38,5,0)</f>
        <v>Gastos Comunes</v>
      </c>
      <c r="R54" s="54">
        <f t="shared" si="0"/>
        <v>491363</v>
      </c>
    </row>
    <row r="55" spans="1:18" ht="14.5" x14ac:dyDescent="0.35">
      <c r="A55" s="50" t="s">
        <v>49</v>
      </c>
      <c r="B55" s="50" t="s">
        <v>52</v>
      </c>
      <c r="C55" s="50" t="s">
        <v>133</v>
      </c>
      <c r="D55" s="50" t="s">
        <v>2</v>
      </c>
      <c r="E55" s="50" t="s">
        <v>86</v>
      </c>
      <c r="F55" s="50" t="s">
        <v>318</v>
      </c>
      <c r="G55" s="50" t="s">
        <v>319</v>
      </c>
      <c r="H55" s="50" t="s">
        <v>320</v>
      </c>
      <c r="I55" s="50" t="s">
        <v>55</v>
      </c>
      <c r="J55" s="50">
        <v>560124104</v>
      </c>
      <c r="K55" s="50" t="s">
        <v>116</v>
      </c>
      <c r="L55" s="50" t="s">
        <v>1</v>
      </c>
      <c r="M55" s="50" t="s">
        <v>321</v>
      </c>
      <c r="N55" s="50" t="s">
        <v>133</v>
      </c>
      <c r="O55" s="51">
        <v>45705</v>
      </c>
      <c r="P55" s="52">
        <v>162898</v>
      </c>
      <c r="Q55" s="28" t="str">
        <f>VLOOKUP(J55,Tabla!$A$2:$E$38,5,0)</f>
        <v>Gastos Comunes</v>
      </c>
      <c r="R55" s="54">
        <f t="shared" si="0"/>
        <v>162898</v>
      </c>
    </row>
    <row r="56" spans="1:18" ht="14.5" x14ac:dyDescent="0.35">
      <c r="A56" s="50" t="s">
        <v>49</v>
      </c>
      <c r="B56" s="50" t="s">
        <v>52</v>
      </c>
      <c r="C56" s="50" t="s">
        <v>133</v>
      </c>
      <c r="D56" s="50" t="s">
        <v>2</v>
      </c>
      <c r="E56" s="50" t="s">
        <v>86</v>
      </c>
      <c r="F56" s="50" t="s">
        <v>322</v>
      </c>
      <c r="G56" s="50" t="s">
        <v>323</v>
      </c>
      <c r="H56" s="50" t="s">
        <v>322</v>
      </c>
      <c r="I56" s="50" t="s">
        <v>55</v>
      </c>
      <c r="J56" s="50">
        <v>113425717</v>
      </c>
      <c r="K56" s="50" t="s">
        <v>324</v>
      </c>
      <c r="L56" s="50" t="s">
        <v>1</v>
      </c>
      <c r="M56" s="50" t="s">
        <v>282</v>
      </c>
      <c r="N56" s="50" t="s">
        <v>133</v>
      </c>
      <c r="O56" s="51">
        <v>45713</v>
      </c>
      <c r="P56" s="52">
        <v>3500000</v>
      </c>
      <c r="Q56" s="28" t="str">
        <f>VLOOKUP(J56,Tabla!$A$2:$E$38,5,0)</f>
        <v>Arriendo de Inmuebles</v>
      </c>
      <c r="R56" s="54">
        <f t="shared" si="0"/>
        <v>3500000</v>
      </c>
    </row>
    <row r="57" spans="1:18" ht="14.5" x14ac:dyDescent="0.35">
      <c r="A57" s="50" t="s">
        <v>49</v>
      </c>
      <c r="B57" s="50" t="s">
        <v>52</v>
      </c>
      <c r="C57" s="50" t="s">
        <v>134</v>
      </c>
      <c r="D57" s="50" t="s">
        <v>2</v>
      </c>
      <c r="E57" s="50" t="s">
        <v>86</v>
      </c>
      <c r="F57" s="50" t="s">
        <v>325</v>
      </c>
      <c r="G57" s="50" t="s">
        <v>326</v>
      </c>
      <c r="H57" s="50" t="s">
        <v>327</v>
      </c>
      <c r="I57" s="50" t="s">
        <v>55</v>
      </c>
      <c r="J57" s="50">
        <v>761786652</v>
      </c>
      <c r="K57" s="50" t="s">
        <v>118</v>
      </c>
      <c r="L57" s="50" t="s">
        <v>1</v>
      </c>
      <c r="M57" s="50" t="s">
        <v>286</v>
      </c>
      <c r="N57" s="50" t="s">
        <v>133</v>
      </c>
      <c r="O57" s="51">
        <v>45720</v>
      </c>
      <c r="P57" s="52">
        <v>1366</v>
      </c>
      <c r="Q57" s="28" t="str">
        <f>VLOOKUP(J57,Tabla!$A$2:$E$38,5,0)</f>
        <v>Bodegas</v>
      </c>
      <c r="R57" s="54">
        <f t="shared" si="0"/>
        <v>1366</v>
      </c>
    </row>
    <row r="58" spans="1:18" ht="14.5" x14ac:dyDescent="0.35">
      <c r="A58" s="50" t="s">
        <v>49</v>
      </c>
      <c r="B58" s="50" t="s">
        <v>52</v>
      </c>
      <c r="C58" s="50" t="s">
        <v>134</v>
      </c>
      <c r="D58" s="50" t="s">
        <v>2</v>
      </c>
      <c r="E58" s="50" t="s">
        <v>86</v>
      </c>
      <c r="F58" s="50" t="s">
        <v>328</v>
      </c>
      <c r="G58" s="50" t="s">
        <v>329</v>
      </c>
      <c r="H58" s="50" t="s">
        <v>330</v>
      </c>
      <c r="I58" s="50" t="s">
        <v>55</v>
      </c>
      <c r="J58" s="50">
        <v>560124104</v>
      </c>
      <c r="K58" s="50" t="s">
        <v>116</v>
      </c>
      <c r="L58" s="50" t="s">
        <v>1</v>
      </c>
      <c r="M58" s="50" t="s">
        <v>321</v>
      </c>
      <c r="N58" s="50" t="s">
        <v>133</v>
      </c>
      <c r="O58" s="51">
        <v>45728</v>
      </c>
      <c r="P58" s="52">
        <v>171206</v>
      </c>
      <c r="Q58" s="28" t="str">
        <f>VLOOKUP(J58,Tabla!$A$2:$E$38,5,0)</f>
        <v>Gastos Comunes</v>
      </c>
      <c r="R58" s="54">
        <f t="shared" si="0"/>
        <v>171206</v>
      </c>
    </row>
    <row r="59" spans="1:18" ht="14.5" x14ac:dyDescent="0.35">
      <c r="A59" s="50" t="s">
        <v>49</v>
      </c>
      <c r="B59" s="50" t="s">
        <v>52</v>
      </c>
      <c r="C59" s="50" t="s">
        <v>134</v>
      </c>
      <c r="D59" s="50" t="s">
        <v>2</v>
      </c>
      <c r="E59" s="50" t="s">
        <v>86</v>
      </c>
      <c r="F59" s="50" t="s">
        <v>178</v>
      </c>
      <c r="G59" s="50" t="s">
        <v>179</v>
      </c>
      <c r="H59" s="50" t="s">
        <v>180</v>
      </c>
      <c r="I59" s="50" t="s">
        <v>55</v>
      </c>
      <c r="J59" s="50">
        <v>761786652</v>
      </c>
      <c r="K59" s="50" t="s">
        <v>181</v>
      </c>
      <c r="L59" s="50" t="s">
        <v>1</v>
      </c>
      <c r="M59" s="50" t="s">
        <v>182</v>
      </c>
      <c r="N59" s="50" t="s">
        <v>134</v>
      </c>
      <c r="O59" s="51">
        <v>45729</v>
      </c>
      <c r="P59" s="52">
        <v>-2</v>
      </c>
      <c r="Q59" s="28" t="str">
        <f>VLOOKUP(J59,Tabla!$A$2:$E$38,5,0)</f>
        <v>Bodegas</v>
      </c>
      <c r="R59" s="54">
        <f t="shared" si="0"/>
        <v>-2</v>
      </c>
    </row>
    <row r="60" spans="1:18" ht="14.5" x14ac:dyDescent="0.35">
      <c r="A60" s="50" t="s">
        <v>49</v>
      </c>
      <c r="B60" s="50" t="s">
        <v>52</v>
      </c>
      <c r="C60" s="50" t="s">
        <v>134</v>
      </c>
      <c r="D60" s="50" t="s">
        <v>2</v>
      </c>
      <c r="E60" s="50" t="s">
        <v>86</v>
      </c>
      <c r="F60" s="50" t="s">
        <v>331</v>
      </c>
      <c r="G60" s="50" t="s">
        <v>332</v>
      </c>
      <c r="H60" s="50" t="s">
        <v>333</v>
      </c>
      <c r="I60" s="50" t="s">
        <v>55</v>
      </c>
      <c r="J60" s="50">
        <v>560040008</v>
      </c>
      <c r="K60" s="50" t="s">
        <v>117</v>
      </c>
      <c r="L60" s="50" t="s">
        <v>1</v>
      </c>
      <c r="M60" s="50" t="s">
        <v>298</v>
      </c>
      <c r="N60" s="50" t="s">
        <v>133</v>
      </c>
      <c r="O60" s="51">
        <v>45729</v>
      </c>
      <c r="P60" s="52">
        <v>644041</v>
      </c>
      <c r="Q60" s="28" t="str">
        <f>VLOOKUP(J60,Tabla!$A$2:$E$38,5,0)</f>
        <v>Gastos Comunes</v>
      </c>
      <c r="R60" s="54">
        <f t="shared" si="0"/>
        <v>644041</v>
      </c>
    </row>
    <row r="61" spans="1:18" ht="14.5" x14ac:dyDescent="0.35">
      <c r="A61" s="50" t="s">
        <v>49</v>
      </c>
      <c r="B61" s="50" t="s">
        <v>52</v>
      </c>
      <c r="C61" s="50" t="s">
        <v>134</v>
      </c>
      <c r="D61" s="50" t="s">
        <v>2</v>
      </c>
      <c r="E61" s="50" t="s">
        <v>86</v>
      </c>
      <c r="F61" s="50" t="s">
        <v>334</v>
      </c>
      <c r="G61" s="50" t="s">
        <v>335</v>
      </c>
      <c r="H61" s="50" t="s">
        <v>336</v>
      </c>
      <c r="I61" s="50" t="s">
        <v>55</v>
      </c>
      <c r="J61" s="50">
        <v>560040008</v>
      </c>
      <c r="K61" s="50" t="s">
        <v>115</v>
      </c>
      <c r="L61" s="50" t="s">
        <v>1</v>
      </c>
      <c r="M61" s="50" t="s">
        <v>302</v>
      </c>
      <c r="N61" s="50" t="s">
        <v>133</v>
      </c>
      <c r="O61" s="51">
        <v>45729</v>
      </c>
      <c r="P61" s="52">
        <v>48783</v>
      </c>
      <c r="Q61" s="28" t="str">
        <f>VLOOKUP(J61,Tabla!$A$2:$E$38,5,0)</f>
        <v>Gastos Comunes</v>
      </c>
      <c r="R61" s="54">
        <f t="shared" si="0"/>
        <v>48783</v>
      </c>
    </row>
    <row r="62" spans="1:18" ht="14.5" x14ac:dyDescent="0.35">
      <c r="A62" s="50" t="s">
        <v>49</v>
      </c>
      <c r="B62" s="50" t="s">
        <v>52</v>
      </c>
      <c r="C62" s="50" t="s">
        <v>134</v>
      </c>
      <c r="D62" s="50" t="s">
        <v>2</v>
      </c>
      <c r="E62" s="50" t="s">
        <v>86</v>
      </c>
      <c r="F62" s="50" t="s">
        <v>337</v>
      </c>
      <c r="G62" s="50" t="s">
        <v>338</v>
      </c>
      <c r="H62" s="50" t="s">
        <v>339</v>
      </c>
      <c r="I62" s="50" t="s">
        <v>55</v>
      </c>
      <c r="J62" s="50">
        <v>533113346</v>
      </c>
      <c r="K62" s="50" t="s">
        <v>88</v>
      </c>
      <c r="L62" s="50" t="s">
        <v>1</v>
      </c>
      <c r="M62" s="50" t="s">
        <v>294</v>
      </c>
      <c r="N62" s="50" t="s">
        <v>133</v>
      </c>
      <c r="O62" s="51">
        <v>45729</v>
      </c>
      <c r="P62" s="52">
        <v>50000</v>
      </c>
      <c r="Q62" s="28" t="str">
        <f>VLOOKUP(J62,Tabla!$A$2:$E$38,5,0)</f>
        <v>Gastos Comunes</v>
      </c>
      <c r="R62" s="54">
        <f t="shared" si="0"/>
        <v>50000</v>
      </c>
    </row>
    <row r="63" spans="1:18" ht="14.5" x14ac:dyDescent="0.35">
      <c r="A63" s="50" t="s">
        <v>49</v>
      </c>
      <c r="B63" s="50" t="s">
        <v>52</v>
      </c>
      <c r="C63" s="50" t="s">
        <v>134</v>
      </c>
      <c r="D63" s="50" t="s">
        <v>2</v>
      </c>
      <c r="E63" s="50" t="s">
        <v>86</v>
      </c>
      <c r="F63" s="50" t="s">
        <v>340</v>
      </c>
      <c r="G63" s="50" t="s">
        <v>341</v>
      </c>
      <c r="H63" s="50" t="s">
        <v>342</v>
      </c>
      <c r="I63" s="50" t="s">
        <v>55</v>
      </c>
      <c r="J63" s="50">
        <v>560157703</v>
      </c>
      <c r="K63" s="50" t="s">
        <v>119</v>
      </c>
      <c r="L63" s="50" t="s">
        <v>1</v>
      </c>
      <c r="M63" s="50" t="s">
        <v>290</v>
      </c>
      <c r="N63" s="50" t="s">
        <v>133</v>
      </c>
      <c r="O63" s="51">
        <v>45735</v>
      </c>
      <c r="P63" s="52">
        <v>491363</v>
      </c>
      <c r="Q63" s="28" t="str">
        <f>VLOOKUP(J63,Tabla!$A$2:$E$38,5,0)</f>
        <v>Gastos Comunes</v>
      </c>
      <c r="R63" s="54">
        <f t="shared" si="0"/>
        <v>491363</v>
      </c>
    </row>
    <row r="64" spans="1:18" ht="14.5" x14ac:dyDescent="0.35">
      <c r="A64" s="50" t="s">
        <v>49</v>
      </c>
      <c r="B64" s="50" t="s">
        <v>52</v>
      </c>
      <c r="C64" s="50" t="s">
        <v>134</v>
      </c>
      <c r="D64" s="50" t="s">
        <v>2</v>
      </c>
      <c r="E64" s="50" t="s">
        <v>86</v>
      </c>
      <c r="F64" s="50" t="s">
        <v>343</v>
      </c>
      <c r="G64" s="50" t="s">
        <v>344</v>
      </c>
      <c r="H64" s="50" t="s">
        <v>343</v>
      </c>
      <c r="I64" s="50" t="s">
        <v>55</v>
      </c>
      <c r="J64" s="50">
        <v>113425717</v>
      </c>
      <c r="K64" s="50" t="s">
        <v>345</v>
      </c>
      <c r="L64" s="50" t="s">
        <v>1</v>
      </c>
      <c r="M64" s="50" t="s">
        <v>282</v>
      </c>
      <c r="N64" s="50" t="s">
        <v>133</v>
      </c>
      <c r="O64" s="51">
        <v>45737</v>
      </c>
      <c r="P64" s="52">
        <v>3500000</v>
      </c>
      <c r="Q64" s="28" t="str">
        <f>VLOOKUP(J64,Tabla!$A$2:$E$38,5,0)</f>
        <v>Arriendo de Inmuebles</v>
      </c>
      <c r="R64" s="54">
        <f t="shared" si="0"/>
        <v>3500000</v>
      </c>
    </row>
    <row r="65" spans="1:18" ht="14.5" x14ac:dyDescent="0.35">
      <c r="A65" s="50" t="s">
        <v>49</v>
      </c>
      <c r="B65" s="50" t="s">
        <v>52</v>
      </c>
      <c r="C65" s="50" t="s">
        <v>134</v>
      </c>
      <c r="D65" s="50" t="s">
        <v>2</v>
      </c>
      <c r="E65" s="50" t="s">
        <v>86</v>
      </c>
      <c r="F65" s="50" t="s">
        <v>346</v>
      </c>
      <c r="G65" s="50" t="s">
        <v>347</v>
      </c>
      <c r="H65" s="50" t="s">
        <v>348</v>
      </c>
      <c r="I65" s="50" t="s">
        <v>55</v>
      </c>
      <c r="J65" s="50">
        <v>560124104</v>
      </c>
      <c r="K65" s="50" t="s">
        <v>116</v>
      </c>
      <c r="L65" s="50" t="s">
        <v>1</v>
      </c>
      <c r="M65" s="50" t="s">
        <v>321</v>
      </c>
      <c r="N65" s="50" t="s">
        <v>133</v>
      </c>
      <c r="O65" s="51">
        <v>45737</v>
      </c>
      <c r="P65" s="52">
        <v>153471</v>
      </c>
      <c r="Q65" s="28" t="str">
        <f>VLOOKUP(J65,Tabla!$A$2:$E$38,5,0)</f>
        <v>Gastos Comunes</v>
      </c>
      <c r="R65" s="54">
        <f t="shared" si="0"/>
        <v>153471</v>
      </c>
    </row>
    <row r="66" spans="1:18" ht="14.5" x14ac:dyDescent="0.35">
      <c r="A66" s="55" t="s">
        <v>123</v>
      </c>
      <c r="B66" s="55" t="s">
        <v>124</v>
      </c>
      <c r="C66" s="55" t="s">
        <v>110</v>
      </c>
      <c r="D66" s="50" t="s">
        <v>2</v>
      </c>
      <c r="E66" s="50" t="s">
        <v>86</v>
      </c>
      <c r="F66" s="50" t="s">
        <v>349</v>
      </c>
      <c r="G66" s="50" t="s">
        <v>350</v>
      </c>
      <c r="H66" s="50" t="s">
        <v>349</v>
      </c>
      <c r="I66" s="50" t="s">
        <v>55</v>
      </c>
      <c r="J66" s="50">
        <v>560157703</v>
      </c>
      <c r="K66" s="50" t="s">
        <v>351</v>
      </c>
      <c r="L66" s="50" t="s">
        <v>1</v>
      </c>
      <c r="M66" s="50" t="s">
        <v>352</v>
      </c>
      <c r="N66" s="50" t="s">
        <v>110</v>
      </c>
      <c r="O66" s="51">
        <v>45673</v>
      </c>
      <c r="P66" s="52">
        <v>835918</v>
      </c>
      <c r="Q66" s="28" t="str">
        <f>VLOOKUP(J66,Tabla!$A$2:$E$38,5,0)</f>
        <v>Gastos Comunes</v>
      </c>
      <c r="R66" s="54">
        <f t="shared" si="0"/>
        <v>835918</v>
      </c>
    </row>
    <row r="67" spans="1:18" ht="14.5" x14ac:dyDescent="0.35">
      <c r="A67" s="55" t="s">
        <v>123</v>
      </c>
      <c r="B67" s="55" t="s">
        <v>124</v>
      </c>
      <c r="C67" s="55" t="s">
        <v>133</v>
      </c>
      <c r="D67" s="50" t="s">
        <v>2</v>
      </c>
      <c r="E67" s="50" t="s">
        <v>86</v>
      </c>
      <c r="F67" s="50" t="s">
        <v>353</v>
      </c>
      <c r="G67" s="50" t="s">
        <v>354</v>
      </c>
      <c r="H67" s="50" t="s">
        <v>353</v>
      </c>
      <c r="I67" s="50" t="s">
        <v>55</v>
      </c>
      <c r="J67" s="50">
        <v>560157703</v>
      </c>
      <c r="K67" s="50" t="s">
        <v>355</v>
      </c>
      <c r="L67" s="50" t="s">
        <v>1</v>
      </c>
      <c r="M67" s="50" t="s">
        <v>352</v>
      </c>
      <c r="N67" s="50" t="s">
        <v>110</v>
      </c>
      <c r="O67" s="51">
        <v>45695</v>
      </c>
      <c r="P67" s="52">
        <v>900562</v>
      </c>
      <c r="Q67" s="28" t="str">
        <f>VLOOKUP(J67,Tabla!$A$2:$E$38,5,0)</f>
        <v>Gastos Comunes</v>
      </c>
      <c r="R67" s="54">
        <f t="shared" ref="R67:R81" si="1">P67</f>
        <v>900562</v>
      </c>
    </row>
    <row r="68" spans="1:18" ht="14.5" x14ac:dyDescent="0.35">
      <c r="A68" s="55" t="s">
        <v>123</v>
      </c>
      <c r="B68" s="55" t="s">
        <v>124</v>
      </c>
      <c r="C68" s="55" t="s">
        <v>134</v>
      </c>
      <c r="D68" s="50" t="s">
        <v>2</v>
      </c>
      <c r="E68" s="50" t="s">
        <v>86</v>
      </c>
      <c r="F68" s="50" t="s">
        <v>356</v>
      </c>
      <c r="G68" s="50" t="s">
        <v>357</v>
      </c>
      <c r="H68" s="50" t="s">
        <v>356</v>
      </c>
      <c r="I68" s="50" t="s">
        <v>55</v>
      </c>
      <c r="J68" s="50">
        <v>560157703</v>
      </c>
      <c r="K68" s="50" t="s">
        <v>358</v>
      </c>
      <c r="L68" s="50" t="s">
        <v>1</v>
      </c>
      <c r="M68" s="50" t="s">
        <v>352</v>
      </c>
      <c r="N68" s="50" t="s">
        <v>110</v>
      </c>
      <c r="O68" s="51">
        <v>45722</v>
      </c>
      <c r="P68" s="52">
        <v>900562</v>
      </c>
      <c r="Q68" s="28" t="str">
        <f>VLOOKUP(J68,Tabla!$A$2:$E$38,5,0)</f>
        <v>Gastos Comunes</v>
      </c>
      <c r="R68" s="54">
        <f t="shared" si="1"/>
        <v>900562</v>
      </c>
    </row>
    <row r="69" spans="1:18" ht="14.5" x14ac:dyDescent="0.35">
      <c r="A69" s="50" t="s">
        <v>359</v>
      </c>
      <c r="B69" s="50" t="s">
        <v>359</v>
      </c>
      <c r="C69" s="50" t="s">
        <v>110</v>
      </c>
      <c r="D69" s="50" t="s">
        <v>2</v>
      </c>
      <c r="E69" s="50" t="s">
        <v>86</v>
      </c>
      <c r="F69" s="50" t="s">
        <v>360</v>
      </c>
      <c r="G69" s="50" t="s">
        <v>361</v>
      </c>
      <c r="H69" s="50" t="s">
        <v>360</v>
      </c>
      <c r="I69" s="50" t="s">
        <v>55</v>
      </c>
      <c r="J69" s="50">
        <v>761796674</v>
      </c>
      <c r="K69" s="50" t="s">
        <v>362</v>
      </c>
      <c r="L69" s="50" t="s">
        <v>1</v>
      </c>
      <c r="M69" s="50" t="s">
        <v>363</v>
      </c>
      <c r="N69" s="50" t="s">
        <v>133</v>
      </c>
      <c r="O69" s="51">
        <v>45685</v>
      </c>
      <c r="P69" s="52">
        <v>6695259</v>
      </c>
      <c r="Q69" s="28" t="str">
        <f>VLOOKUP(J69,Tabla!$A$2:$E$38,5,0)</f>
        <v>Gastos Comunes</v>
      </c>
      <c r="R69" s="54">
        <f t="shared" si="1"/>
        <v>6695259</v>
      </c>
    </row>
    <row r="70" spans="1:18" ht="14.5" x14ac:dyDescent="0.35">
      <c r="A70" s="50" t="s">
        <v>359</v>
      </c>
      <c r="B70" s="50" t="s">
        <v>359</v>
      </c>
      <c r="C70" s="50" t="s">
        <v>110</v>
      </c>
      <c r="D70" s="50" t="s">
        <v>2</v>
      </c>
      <c r="E70" s="50" t="s">
        <v>86</v>
      </c>
      <c r="F70" s="50" t="s">
        <v>364</v>
      </c>
      <c r="G70" s="50" t="s">
        <v>365</v>
      </c>
      <c r="H70" s="50" t="s">
        <v>364</v>
      </c>
      <c r="I70" s="50" t="s">
        <v>55</v>
      </c>
      <c r="J70" s="50">
        <v>761796674</v>
      </c>
      <c r="K70" s="50" t="s">
        <v>366</v>
      </c>
      <c r="L70" s="50" t="s">
        <v>1</v>
      </c>
      <c r="M70" s="50" t="s">
        <v>363</v>
      </c>
      <c r="N70" s="50" t="s">
        <v>133</v>
      </c>
      <c r="O70" s="51">
        <v>45685</v>
      </c>
      <c r="P70" s="52">
        <v>1415313</v>
      </c>
      <c r="Q70" s="28" t="str">
        <f>VLOOKUP(J70,Tabla!$A$2:$E$38,5,0)</f>
        <v>Gastos Comunes</v>
      </c>
      <c r="R70" s="54">
        <f t="shared" si="1"/>
        <v>1415313</v>
      </c>
    </row>
    <row r="71" spans="1:18" ht="14.5" x14ac:dyDescent="0.35">
      <c r="A71" s="50" t="s">
        <v>359</v>
      </c>
      <c r="B71" s="50" t="s">
        <v>359</v>
      </c>
      <c r="C71" s="50" t="s">
        <v>133</v>
      </c>
      <c r="D71" s="50" t="s">
        <v>2</v>
      </c>
      <c r="E71" s="50" t="s">
        <v>86</v>
      </c>
      <c r="F71" s="50" t="s">
        <v>367</v>
      </c>
      <c r="G71" s="50" t="s">
        <v>368</v>
      </c>
      <c r="H71" s="50" t="s">
        <v>367</v>
      </c>
      <c r="I71" s="50" t="s">
        <v>55</v>
      </c>
      <c r="J71" s="50">
        <v>761796674</v>
      </c>
      <c r="K71" s="50" t="s">
        <v>369</v>
      </c>
      <c r="L71" s="50" t="s">
        <v>1</v>
      </c>
      <c r="M71" s="50" t="s">
        <v>363</v>
      </c>
      <c r="N71" s="50" t="s">
        <v>133</v>
      </c>
      <c r="O71" s="51">
        <v>45714</v>
      </c>
      <c r="P71" s="52">
        <v>6996546</v>
      </c>
      <c r="Q71" s="28" t="str">
        <f>VLOOKUP(J71,Tabla!$A$2:$E$38,5,0)</f>
        <v>Gastos Comunes</v>
      </c>
      <c r="R71" s="54">
        <f t="shared" si="1"/>
        <v>6996546</v>
      </c>
    </row>
    <row r="72" spans="1:18" ht="14.5" x14ac:dyDescent="0.35">
      <c r="A72" s="50" t="s">
        <v>359</v>
      </c>
      <c r="B72" s="50" t="s">
        <v>359</v>
      </c>
      <c r="C72" s="50" t="s">
        <v>133</v>
      </c>
      <c r="D72" s="50" t="s">
        <v>2</v>
      </c>
      <c r="E72" s="50" t="s">
        <v>86</v>
      </c>
      <c r="F72" s="50" t="s">
        <v>370</v>
      </c>
      <c r="G72" s="50" t="s">
        <v>371</v>
      </c>
      <c r="H72" s="50" t="s">
        <v>370</v>
      </c>
      <c r="I72" s="50" t="s">
        <v>55</v>
      </c>
      <c r="J72" s="50">
        <v>761796674</v>
      </c>
      <c r="K72" s="50" t="s">
        <v>372</v>
      </c>
      <c r="L72" s="50" t="s">
        <v>1</v>
      </c>
      <c r="M72" s="50" t="s">
        <v>363</v>
      </c>
      <c r="N72" s="50" t="s">
        <v>133</v>
      </c>
      <c r="O72" s="51">
        <v>45713</v>
      </c>
      <c r="P72" s="52">
        <v>824342</v>
      </c>
      <c r="Q72" s="28" t="str">
        <f>VLOOKUP(J72,Tabla!$A$2:$E$38,5,0)</f>
        <v>Gastos Comunes</v>
      </c>
      <c r="R72" s="54">
        <f t="shared" si="1"/>
        <v>824342</v>
      </c>
    </row>
    <row r="73" spans="1:18" ht="14.5" x14ac:dyDescent="0.35">
      <c r="A73" s="50" t="s">
        <v>359</v>
      </c>
      <c r="B73" s="50" t="s">
        <v>359</v>
      </c>
      <c r="C73" s="50" t="s">
        <v>134</v>
      </c>
      <c r="D73" s="50" t="s">
        <v>2</v>
      </c>
      <c r="E73" s="50" t="s">
        <v>86</v>
      </c>
      <c r="F73" s="50" t="s">
        <v>373</v>
      </c>
      <c r="G73" s="50" t="s">
        <v>374</v>
      </c>
      <c r="H73" s="50" t="s">
        <v>373</v>
      </c>
      <c r="I73" s="50" t="s">
        <v>55</v>
      </c>
      <c r="J73" s="50">
        <v>761796674</v>
      </c>
      <c r="K73" s="50" t="s">
        <v>375</v>
      </c>
      <c r="L73" s="50" t="s">
        <v>1</v>
      </c>
      <c r="M73" s="50" t="s">
        <v>363</v>
      </c>
      <c r="N73" s="50" t="s">
        <v>133</v>
      </c>
      <c r="O73" s="51">
        <v>45741</v>
      </c>
      <c r="P73" s="52">
        <v>1138184</v>
      </c>
      <c r="Q73" s="28" t="str">
        <f>VLOOKUP(J73,Tabla!$A$2:$E$38,5,0)</f>
        <v>Gastos Comunes</v>
      </c>
      <c r="R73" s="54">
        <f t="shared" si="1"/>
        <v>1138184</v>
      </c>
    </row>
    <row r="74" spans="1:18" ht="14.5" x14ac:dyDescent="0.35">
      <c r="A74" s="50" t="s">
        <v>359</v>
      </c>
      <c r="B74" s="50" t="s">
        <v>359</v>
      </c>
      <c r="C74" s="50" t="s">
        <v>134</v>
      </c>
      <c r="D74" s="50" t="s">
        <v>2</v>
      </c>
      <c r="E74" s="50" t="s">
        <v>86</v>
      </c>
      <c r="F74" s="50" t="s">
        <v>376</v>
      </c>
      <c r="G74" s="50" t="s">
        <v>377</v>
      </c>
      <c r="H74" s="50" t="s">
        <v>376</v>
      </c>
      <c r="I74" s="50" t="s">
        <v>55</v>
      </c>
      <c r="J74" s="50">
        <v>761796674</v>
      </c>
      <c r="K74" s="50" t="s">
        <v>378</v>
      </c>
      <c r="L74" s="50" t="s">
        <v>1</v>
      </c>
      <c r="M74" s="50" t="s">
        <v>363</v>
      </c>
      <c r="N74" s="50" t="s">
        <v>110</v>
      </c>
      <c r="O74" s="51">
        <v>45742</v>
      </c>
      <c r="P74" s="52">
        <v>6996546</v>
      </c>
      <c r="Q74" s="28" t="str">
        <f>VLOOKUP(J74,Tabla!$A$2:$E$38,5,0)</f>
        <v>Gastos Comunes</v>
      </c>
      <c r="R74" s="54">
        <f t="shared" si="1"/>
        <v>6996546</v>
      </c>
    </row>
    <row r="75" spans="1:18" ht="14.5" x14ac:dyDescent="0.35">
      <c r="A75" s="50" t="s">
        <v>379</v>
      </c>
      <c r="B75" s="50" t="s">
        <v>379</v>
      </c>
      <c r="C75" s="50" t="s">
        <v>110</v>
      </c>
      <c r="D75" s="50" t="s">
        <v>2</v>
      </c>
      <c r="E75" s="50" t="s">
        <v>86</v>
      </c>
      <c r="F75" s="50" t="s">
        <v>380</v>
      </c>
      <c r="G75" s="50" t="s">
        <v>381</v>
      </c>
      <c r="H75" s="50" t="s">
        <v>380</v>
      </c>
      <c r="I75" s="50" t="s">
        <v>55</v>
      </c>
      <c r="J75" s="50">
        <v>704832001</v>
      </c>
      <c r="K75" s="50" t="s">
        <v>382</v>
      </c>
      <c r="L75" s="50" t="s">
        <v>1</v>
      </c>
      <c r="M75" s="50" t="s">
        <v>383</v>
      </c>
      <c r="N75" s="50" t="s">
        <v>133</v>
      </c>
      <c r="O75" s="51">
        <v>45678</v>
      </c>
      <c r="P75" s="52">
        <v>1955955</v>
      </c>
      <c r="Q75" s="28" t="str">
        <f>VLOOKUP(J75,Tabla!$A$2:$E$38,5,0)</f>
        <v>Gastos Comunes</v>
      </c>
      <c r="R75" s="54">
        <f t="shared" si="1"/>
        <v>1955955</v>
      </c>
    </row>
    <row r="76" spans="1:18" ht="14.5" x14ac:dyDescent="0.35">
      <c r="A76" s="50" t="s">
        <v>379</v>
      </c>
      <c r="B76" s="50" t="s">
        <v>379</v>
      </c>
      <c r="C76" s="50" t="s">
        <v>133</v>
      </c>
      <c r="D76" s="50" t="s">
        <v>2</v>
      </c>
      <c r="E76" s="50" t="s">
        <v>86</v>
      </c>
      <c r="F76" s="50" t="s">
        <v>384</v>
      </c>
      <c r="G76" s="50" t="s">
        <v>385</v>
      </c>
      <c r="H76" s="50" t="s">
        <v>384</v>
      </c>
      <c r="I76" s="50" t="s">
        <v>55</v>
      </c>
      <c r="J76" s="50">
        <v>704832001</v>
      </c>
      <c r="K76" s="50" t="s">
        <v>386</v>
      </c>
      <c r="L76" s="50" t="s">
        <v>1</v>
      </c>
      <c r="M76" s="50" t="s">
        <v>383</v>
      </c>
      <c r="N76" s="50" t="s">
        <v>133</v>
      </c>
      <c r="O76" s="51">
        <v>45709</v>
      </c>
      <c r="P76" s="52">
        <v>1901398</v>
      </c>
      <c r="Q76" s="28" t="str">
        <f>VLOOKUP(J76,Tabla!$A$2:$E$38,5,0)</f>
        <v>Gastos Comunes</v>
      </c>
      <c r="R76" s="54">
        <f t="shared" si="1"/>
        <v>1901398</v>
      </c>
    </row>
    <row r="77" spans="1:18" ht="14.5" x14ac:dyDescent="0.35">
      <c r="A77" s="50" t="s">
        <v>379</v>
      </c>
      <c r="B77" s="50" t="s">
        <v>379</v>
      </c>
      <c r="C77" s="50" t="s">
        <v>134</v>
      </c>
      <c r="D77" s="50" t="s">
        <v>2</v>
      </c>
      <c r="E77" s="50" t="s">
        <v>86</v>
      </c>
      <c r="F77" s="50" t="s">
        <v>387</v>
      </c>
      <c r="G77" s="50" t="s">
        <v>388</v>
      </c>
      <c r="H77" s="50" t="s">
        <v>387</v>
      </c>
      <c r="I77" s="50" t="s">
        <v>55</v>
      </c>
      <c r="J77" s="50">
        <v>704832001</v>
      </c>
      <c r="K77" s="50" t="s">
        <v>389</v>
      </c>
      <c r="L77" s="50" t="s">
        <v>1</v>
      </c>
      <c r="M77" s="50" t="s">
        <v>383</v>
      </c>
      <c r="N77" s="50" t="s">
        <v>133</v>
      </c>
      <c r="O77" s="51">
        <v>45742</v>
      </c>
      <c r="P77" s="52">
        <v>1853884</v>
      </c>
      <c r="Q77" s="28" t="str">
        <f>VLOOKUP(J77,Tabla!$A$2:$E$38,5,0)</f>
        <v>Gastos Comunes</v>
      </c>
      <c r="R77" s="54">
        <f t="shared" si="1"/>
        <v>1853884</v>
      </c>
    </row>
    <row r="78" spans="1:18" ht="14.5" x14ac:dyDescent="0.35">
      <c r="A78" s="50" t="s">
        <v>49</v>
      </c>
      <c r="B78" s="50" t="s">
        <v>59</v>
      </c>
      <c r="C78" s="50" t="s">
        <v>133</v>
      </c>
      <c r="D78" s="50" t="s">
        <v>2</v>
      </c>
      <c r="E78" s="50" t="s">
        <v>86</v>
      </c>
      <c r="F78" s="50" t="s">
        <v>390</v>
      </c>
      <c r="G78" s="50" t="s">
        <v>391</v>
      </c>
      <c r="H78" s="50" t="s">
        <v>392</v>
      </c>
      <c r="I78" s="50" t="s">
        <v>55</v>
      </c>
      <c r="J78" s="50">
        <v>560419309</v>
      </c>
      <c r="K78" s="50" t="s">
        <v>89</v>
      </c>
      <c r="L78" s="50" t="s">
        <v>1</v>
      </c>
      <c r="M78" s="50" t="s">
        <v>393</v>
      </c>
      <c r="N78" s="50" t="s">
        <v>133</v>
      </c>
      <c r="O78" s="51">
        <v>45701</v>
      </c>
      <c r="P78" s="52">
        <v>137487</v>
      </c>
      <c r="Q78" s="28" t="str">
        <f>VLOOKUP(J78,Tabla!$A$2:$E$38,5,0)</f>
        <v>Gastos Comunes</v>
      </c>
      <c r="R78" s="54">
        <f t="shared" si="1"/>
        <v>137487</v>
      </c>
    </row>
    <row r="79" spans="1:18" ht="14.5" x14ac:dyDescent="0.35">
      <c r="A79" s="50" t="s">
        <v>49</v>
      </c>
      <c r="B79" s="50" t="s">
        <v>59</v>
      </c>
      <c r="C79" s="50" t="s">
        <v>133</v>
      </c>
      <c r="D79" s="50" t="s">
        <v>2</v>
      </c>
      <c r="E79" s="50" t="s">
        <v>86</v>
      </c>
      <c r="F79" s="50" t="s">
        <v>394</v>
      </c>
      <c r="G79" s="50" t="s">
        <v>395</v>
      </c>
      <c r="H79" s="50" t="s">
        <v>396</v>
      </c>
      <c r="I79" s="50" t="s">
        <v>55</v>
      </c>
      <c r="J79" s="50">
        <v>533213588</v>
      </c>
      <c r="K79" s="50" t="s">
        <v>120</v>
      </c>
      <c r="L79" s="50" t="s">
        <v>1</v>
      </c>
      <c r="M79" s="50" t="s">
        <v>397</v>
      </c>
      <c r="N79" s="50" t="s">
        <v>133</v>
      </c>
      <c r="O79" s="51">
        <v>45713</v>
      </c>
      <c r="P79" s="52">
        <v>222250</v>
      </c>
      <c r="Q79" s="28" t="str">
        <f>VLOOKUP(J79,Tabla!$A$2:$E$38,5,0)</f>
        <v>Gastos Comunes</v>
      </c>
      <c r="R79" s="54">
        <f t="shared" si="1"/>
        <v>222250</v>
      </c>
    </row>
    <row r="80" spans="1:18" ht="14.5" x14ac:dyDescent="0.35">
      <c r="A80" s="50" t="s">
        <v>49</v>
      </c>
      <c r="B80" s="50" t="s">
        <v>59</v>
      </c>
      <c r="C80" s="50" t="s">
        <v>134</v>
      </c>
      <c r="D80" s="50" t="s">
        <v>2</v>
      </c>
      <c r="E80" s="50" t="s">
        <v>86</v>
      </c>
      <c r="F80" s="50" t="s">
        <v>398</v>
      </c>
      <c r="G80" s="50" t="s">
        <v>399</v>
      </c>
      <c r="H80" s="50" t="s">
        <v>400</v>
      </c>
      <c r="I80" s="50" t="s">
        <v>55</v>
      </c>
      <c r="J80" s="50">
        <v>533213588</v>
      </c>
      <c r="K80" s="50" t="s">
        <v>120</v>
      </c>
      <c r="L80" s="50" t="s">
        <v>1</v>
      </c>
      <c r="M80" s="50" t="s">
        <v>397</v>
      </c>
      <c r="N80" s="50" t="s">
        <v>133</v>
      </c>
      <c r="O80" s="51">
        <v>45729</v>
      </c>
      <c r="P80" s="52">
        <v>187322</v>
      </c>
      <c r="Q80" s="28" t="str">
        <f>VLOOKUP(J80,Tabla!$A$2:$E$38,5,0)</f>
        <v>Gastos Comunes</v>
      </c>
      <c r="R80" s="54">
        <f t="shared" si="1"/>
        <v>187322</v>
      </c>
    </row>
    <row r="81" spans="1:18" ht="14.5" x14ac:dyDescent="0.35">
      <c r="A81" s="50" t="s">
        <v>49</v>
      </c>
      <c r="B81" s="50" t="s">
        <v>59</v>
      </c>
      <c r="C81" s="50" t="s">
        <v>134</v>
      </c>
      <c r="D81" s="50" t="s">
        <v>2</v>
      </c>
      <c r="E81" s="50" t="s">
        <v>86</v>
      </c>
      <c r="F81" s="50" t="s">
        <v>401</v>
      </c>
      <c r="G81" s="50" t="s">
        <v>402</v>
      </c>
      <c r="H81" s="50" t="s">
        <v>403</v>
      </c>
      <c r="I81" s="50" t="s">
        <v>55</v>
      </c>
      <c r="J81" s="50">
        <v>560419309</v>
      </c>
      <c r="K81" s="50" t="s">
        <v>89</v>
      </c>
      <c r="L81" s="50" t="s">
        <v>1</v>
      </c>
      <c r="M81" s="50" t="s">
        <v>393</v>
      </c>
      <c r="N81" s="50" t="s">
        <v>133</v>
      </c>
      <c r="O81" s="51">
        <v>45730</v>
      </c>
      <c r="P81" s="52">
        <v>58856</v>
      </c>
      <c r="Q81" s="28" t="str">
        <f>VLOOKUP(J81,Tabla!$A$2:$E$38,5,0)</f>
        <v>Gastos Comunes</v>
      </c>
      <c r="R81" s="54">
        <f t="shared" si="1"/>
        <v>58856</v>
      </c>
    </row>
    <row r="83" spans="1:18" x14ac:dyDescent="0.35">
      <c r="R83" s="54">
        <f>SUM(R2:R82)</f>
        <v>117696017</v>
      </c>
    </row>
  </sheetData>
  <autoFilter ref="A1:R81" xr:uid="{502760BE-F67F-420E-8E20-C8217247BF1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B41F-4224-4AD6-9556-53AA7CA8B735}">
  <dimension ref="A1:R8"/>
  <sheetViews>
    <sheetView workbookViewId="0">
      <selection sqref="A1:R1"/>
    </sheetView>
  </sheetViews>
  <sheetFormatPr baseColWidth="10" defaultRowHeight="14.5" x14ac:dyDescent="0.35"/>
  <cols>
    <col min="17" max="17" width="19.54296875" bestFit="1" customWidth="1"/>
  </cols>
  <sheetData>
    <row r="1" spans="1:18" ht="72.5" x14ac:dyDescent="0.35">
      <c r="A1" s="48" t="s">
        <v>96</v>
      </c>
      <c r="B1" s="48" t="s">
        <v>97</v>
      </c>
      <c r="C1" s="48" t="s">
        <v>98</v>
      </c>
      <c r="D1" s="49" t="s">
        <v>99</v>
      </c>
      <c r="E1" s="49" t="s">
        <v>100</v>
      </c>
      <c r="F1" s="49" t="s">
        <v>101</v>
      </c>
      <c r="G1" s="49" t="s">
        <v>102</v>
      </c>
      <c r="H1" s="48" t="s">
        <v>103</v>
      </c>
      <c r="I1" s="48" t="s">
        <v>104</v>
      </c>
      <c r="J1" s="48" t="s">
        <v>109</v>
      </c>
      <c r="K1" s="48" t="s">
        <v>0</v>
      </c>
      <c r="L1" s="48" t="s">
        <v>105</v>
      </c>
      <c r="M1" s="49" t="s">
        <v>106</v>
      </c>
      <c r="N1" s="49" t="s">
        <v>127</v>
      </c>
      <c r="O1" s="48" t="s">
        <v>107</v>
      </c>
      <c r="P1" s="49" t="s">
        <v>108</v>
      </c>
      <c r="Q1" s="53" t="s">
        <v>404</v>
      </c>
      <c r="R1" s="53" t="s">
        <v>405</v>
      </c>
    </row>
    <row r="2" spans="1:18" x14ac:dyDescent="0.35">
      <c r="A2">
        <v>3400</v>
      </c>
      <c r="B2">
        <v>3400</v>
      </c>
      <c r="C2">
        <v>1</v>
      </c>
      <c r="D2" t="s">
        <v>407</v>
      </c>
      <c r="E2" t="s">
        <v>408</v>
      </c>
      <c r="F2">
        <v>6000000013</v>
      </c>
      <c r="G2">
        <v>800000004</v>
      </c>
      <c r="H2">
        <v>5105655064</v>
      </c>
      <c r="I2">
        <v>221010103</v>
      </c>
      <c r="J2">
        <v>760987050</v>
      </c>
      <c r="K2" t="s">
        <v>409</v>
      </c>
      <c r="L2" t="s">
        <v>1</v>
      </c>
      <c r="M2">
        <v>4500034791</v>
      </c>
      <c r="N2">
        <v>2</v>
      </c>
      <c r="O2" t="s">
        <v>410</v>
      </c>
      <c r="P2" s="56">
        <v>2305150</v>
      </c>
      <c r="Q2" s="28" t="str">
        <f>VLOOKUP(J2,Tabla!$A$2:$E$38,5,0)</f>
        <v>Arriendo de Inmuebles</v>
      </c>
      <c r="R2" s="54">
        <f>P2</f>
        <v>2305150</v>
      </c>
    </row>
    <row r="3" spans="1:18" x14ac:dyDescent="0.35">
      <c r="A3">
        <v>3400</v>
      </c>
      <c r="B3">
        <v>3400</v>
      </c>
      <c r="C3">
        <v>2</v>
      </c>
      <c r="D3" t="s">
        <v>407</v>
      </c>
      <c r="E3" t="s">
        <v>408</v>
      </c>
      <c r="F3">
        <v>6000000033</v>
      </c>
      <c r="G3">
        <v>800000013</v>
      </c>
      <c r="H3">
        <v>5105655226</v>
      </c>
      <c r="I3">
        <v>221010103</v>
      </c>
      <c r="J3">
        <v>760987050</v>
      </c>
      <c r="K3" t="s">
        <v>411</v>
      </c>
      <c r="L3" t="s">
        <v>1</v>
      </c>
      <c r="M3">
        <v>4500034872</v>
      </c>
      <c r="N3">
        <v>2</v>
      </c>
      <c r="O3" t="s">
        <v>412</v>
      </c>
      <c r="P3" s="56">
        <v>2302916</v>
      </c>
      <c r="Q3" s="28" t="str">
        <f>VLOOKUP(J3,Tabla!$A$2:$E$38,5,0)</f>
        <v>Arriendo de Inmuebles</v>
      </c>
      <c r="R3" s="54">
        <f t="shared" ref="R3:R8" si="0">P3</f>
        <v>2302916</v>
      </c>
    </row>
    <row r="4" spans="1:18" x14ac:dyDescent="0.35">
      <c r="A4">
        <v>3400</v>
      </c>
      <c r="B4">
        <v>3400</v>
      </c>
      <c r="C4">
        <v>3</v>
      </c>
      <c r="D4" t="s">
        <v>407</v>
      </c>
      <c r="E4" t="s">
        <v>408</v>
      </c>
      <c r="F4">
        <v>6000000080</v>
      </c>
      <c r="G4">
        <v>800000024</v>
      </c>
      <c r="H4">
        <v>5105655559</v>
      </c>
      <c r="I4">
        <v>221010103</v>
      </c>
      <c r="J4">
        <v>760987050</v>
      </c>
      <c r="K4" t="s">
        <v>413</v>
      </c>
      <c r="L4" t="s">
        <v>1</v>
      </c>
      <c r="M4">
        <v>4500035070</v>
      </c>
      <c r="N4">
        <v>2</v>
      </c>
      <c r="O4" t="s">
        <v>414</v>
      </c>
      <c r="P4" s="56">
        <v>2319783</v>
      </c>
      <c r="Q4" s="28" t="str">
        <f>VLOOKUP(J4,Tabla!$A$2:$E$38,5,0)</f>
        <v>Arriendo de Inmuebles</v>
      </c>
      <c r="R4" s="54">
        <f t="shared" si="0"/>
        <v>2319783</v>
      </c>
    </row>
    <row r="5" spans="1:18" x14ac:dyDescent="0.35">
      <c r="A5">
        <v>3400</v>
      </c>
      <c r="B5">
        <v>3400</v>
      </c>
      <c r="C5">
        <v>3</v>
      </c>
      <c r="D5" t="s">
        <v>407</v>
      </c>
      <c r="E5" t="s">
        <v>408</v>
      </c>
      <c r="F5">
        <v>6000000117</v>
      </c>
      <c r="G5">
        <v>800000039</v>
      </c>
      <c r="H5">
        <v>5105655898</v>
      </c>
      <c r="I5">
        <v>221010103</v>
      </c>
      <c r="J5">
        <v>760987050</v>
      </c>
      <c r="K5" t="s">
        <v>415</v>
      </c>
      <c r="L5" t="s">
        <v>1</v>
      </c>
      <c r="M5">
        <v>4500035276</v>
      </c>
      <c r="N5">
        <v>2</v>
      </c>
      <c r="O5" t="s">
        <v>416</v>
      </c>
      <c r="P5" s="56">
        <v>2333947</v>
      </c>
      <c r="Q5" s="28" t="str">
        <f>VLOOKUP(J5,Tabla!$A$2:$E$38,5,0)</f>
        <v>Arriendo de Inmuebles</v>
      </c>
      <c r="R5" s="54">
        <f t="shared" si="0"/>
        <v>2333947</v>
      </c>
    </row>
    <row r="6" spans="1:18" x14ac:dyDescent="0.35">
      <c r="A6">
        <v>3400</v>
      </c>
      <c r="B6">
        <v>3400</v>
      </c>
      <c r="C6">
        <v>1</v>
      </c>
      <c r="D6" t="s">
        <v>407</v>
      </c>
      <c r="E6" t="s">
        <v>408</v>
      </c>
      <c r="F6">
        <v>6000000016</v>
      </c>
      <c r="G6">
        <v>800000005</v>
      </c>
      <c r="H6">
        <v>5105655080</v>
      </c>
      <c r="I6">
        <v>541099619</v>
      </c>
      <c r="J6">
        <v>560539207</v>
      </c>
      <c r="K6" t="s">
        <v>417</v>
      </c>
      <c r="L6" t="s">
        <v>1</v>
      </c>
      <c r="M6">
        <v>4500034746</v>
      </c>
      <c r="N6">
        <v>2</v>
      </c>
      <c r="O6" t="s">
        <v>410</v>
      </c>
      <c r="P6" s="56">
        <v>740567</v>
      </c>
      <c r="Q6" s="28" t="str">
        <f>VLOOKUP(J6,Tabla!$A$2:$E$38,5,0)</f>
        <v>Gastos Comunes</v>
      </c>
      <c r="R6" s="54">
        <f t="shared" si="0"/>
        <v>740567</v>
      </c>
    </row>
    <row r="7" spans="1:18" x14ac:dyDescent="0.35">
      <c r="A7">
        <v>3400</v>
      </c>
      <c r="B7">
        <v>3400</v>
      </c>
      <c r="C7">
        <v>2</v>
      </c>
      <c r="D7" t="s">
        <v>407</v>
      </c>
      <c r="E7" t="s">
        <v>408</v>
      </c>
      <c r="F7">
        <v>6000000061</v>
      </c>
      <c r="G7">
        <v>800000018</v>
      </c>
      <c r="H7">
        <v>5105655413</v>
      </c>
      <c r="I7">
        <v>541099619</v>
      </c>
      <c r="J7">
        <v>560539207</v>
      </c>
      <c r="K7" t="s">
        <v>417</v>
      </c>
      <c r="L7" t="s">
        <v>1</v>
      </c>
      <c r="M7">
        <v>4500034746</v>
      </c>
      <c r="N7">
        <v>2</v>
      </c>
      <c r="O7" t="s">
        <v>418</v>
      </c>
      <c r="P7" s="56">
        <v>895367</v>
      </c>
      <c r="Q7" s="28" t="str">
        <f>VLOOKUP(J7,Tabla!$A$2:$E$38,5,0)</f>
        <v>Gastos Comunes</v>
      </c>
      <c r="R7" s="54">
        <f t="shared" si="0"/>
        <v>895367</v>
      </c>
    </row>
    <row r="8" spans="1:18" x14ac:dyDescent="0.35">
      <c r="A8">
        <v>3400</v>
      </c>
      <c r="B8">
        <v>3400</v>
      </c>
      <c r="C8">
        <v>3</v>
      </c>
      <c r="D8" t="s">
        <v>407</v>
      </c>
      <c r="E8" t="s">
        <v>408</v>
      </c>
      <c r="F8">
        <v>6000000108</v>
      </c>
      <c r="G8">
        <v>800000035</v>
      </c>
      <c r="H8">
        <v>5105655772</v>
      </c>
      <c r="I8">
        <v>541099619</v>
      </c>
      <c r="J8">
        <v>560539207</v>
      </c>
      <c r="K8" t="s">
        <v>417</v>
      </c>
      <c r="L8" t="s">
        <v>1</v>
      </c>
      <c r="M8">
        <v>4500034746</v>
      </c>
      <c r="N8">
        <v>2</v>
      </c>
      <c r="O8" t="s">
        <v>419</v>
      </c>
      <c r="P8" s="56">
        <v>926290</v>
      </c>
      <c r="Q8" s="28" t="str">
        <f>VLOOKUP(J8,Tabla!$A$2:$E$38,5,0)</f>
        <v>Gastos Comunes</v>
      </c>
      <c r="R8" s="54">
        <f t="shared" si="0"/>
        <v>926290</v>
      </c>
    </row>
  </sheetData>
  <autoFilter ref="A1:R8" xr:uid="{56C8B41F-4224-4AD6-9556-53AA7CA8B73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8175FF-786F-48AF-BA64-62FC79DDE9A1}"/>
</file>

<file path=customXml/itemProps2.xml><?xml version="1.0" encoding="utf-8"?>
<ds:datastoreItem xmlns:ds="http://schemas.openxmlformats.org/officeDocument/2006/customXml" ds:itemID="{2AB9C016-0A6E-4EAE-941B-2A3828F96F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A77E5-ADD7-4F7B-93C1-509D6948285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ef331753-91a4-4cda-98c2-420a6a58d139"/>
    <ds:schemaRef ds:uri="66ffc224-3ba0-4176-8efa-217e9de68ffc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Tabla</vt:lpstr>
      <vt:lpstr>Art.14 22) ene-mar</vt:lpstr>
      <vt:lpstr>Art.14 12)</vt:lpstr>
      <vt:lpstr>CORFO_1T</vt:lpstr>
      <vt:lpstr>INAC_1T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Veloso Torres</dc:creator>
  <cp:lastModifiedBy>Karen Veloso Torres</cp:lastModifiedBy>
  <dcterms:created xsi:type="dcterms:W3CDTF">2022-01-12T20:10:04Z</dcterms:created>
  <dcterms:modified xsi:type="dcterms:W3CDTF">2025-10-22T21:05:17Z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