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rfocl.sharepoint.com/sites/Gaf_Presupuesto/Documentos compartidos/2025/GLOSAS/07 JULIO/CORFO/Numeral 1, Artículo 14/"/>
    </mc:Choice>
  </mc:AlternateContent>
  <xr:revisionPtr revIDLastSave="812" documentId="8_{11AE84A1-6794-48E8-905F-24BFBA8EE007}" xr6:coauthVersionLast="47" xr6:coauthVersionMax="47" xr10:uidLastSave="{2D4399B3-9361-4C61-8244-220034C97BC8}"/>
  <bookViews>
    <workbookView xWindow="-110" yWindow="-110" windowWidth="19420" windowHeight="10300" tabRatio="949" firstSheet="1" activeTab="1" xr2:uid="{CA4D97A4-3ECB-47A6-B509-2C28BFFFFCF4}"/>
  </bookViews>
  <sheets>
    <sheet name="Lista" sheetId="21" state="hidden" r:id="rId1"/>
    <sheet name="07.06.01 CORFO" sheetId="6" r:id="rId2"/>
    <sheet name="07.06.06 INVERSIÓN Y FINANC." sheetId="23" r:id="rId3"/>
    <sheet name="07.06.07 DES. PROD. SOSTENIBLE" sheetId="2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0" i="6" l="1"/>
  <c r="V12" i="23" l="1"/>
  <c r="T9" i="24" l="1"/>
  <c r="U9" i="24" s="1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9" i="24"/>
  <c r="F23" i="24"/>
  <c r="G23" i="24"/>
  <c r="F23" i="23"/>
  <c r="G23" i="23"/>
  <c r="H23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9" i="23"/>
  <c r="AD9" i="6"/>
  <c r="I23" i="23" l="1"/>
  <c r="R10" i="6"/>
  <c r="R11" i="6"/>
  <c r="R12" i="6"/>
  <c r="R13" i="6"/>
  <c r="R14" i="6"/>
  <c r="R15" i="6"/>
  <c r="R16" i="6"/>
  <c r="R17" i="6"/>
  <c r="R18" i="6"/>
  <c r="R19" i="6"/>
  <c r="R20" i="6"/>
  <c r="R21" i="6"/>
  <c r="R9" i="6"/>
  <c r="F22" i="6"/>
  <c r="G22" i="6"/>
  <c r="H22" i="6"/>
  <c r="I22" i="6"/>
  <c r="J22" i="6"/>
  <c r="K22" i="6"/>
  <c r="L22" i="6"/>
  <c r="M22" i="6"/>
  <c r="N22" i="6"/>
  <c r="O22" i="6"/>
  <c r="P22" i="6"/>
  <c r="Q22" i="6"/>
  <c r="U9" i="23" l="1"/>
  <c r="V9" i="23" s="1"/>
  <c r="AE9" i="6"/>
  <c r="AE21" i="6" l="1"/>
  <c r="AF21" i="6" s="1"/>
  <c r="AE10" i="6"/>
  <c r="AE11" i="6"/>
  <c r="AF11" i="6" s="1"/>
  <c r="AE12" i="6"/>
  <c r="AF12" i="6" s="1"/>
  <c r="AE13" i="6"/>
  <c r="AF13" i="6" s="1"/>
  <c r="AE14" i="6"/>
  <c r="AF14" i="6" s="1"/>
  <c r="AE15" i="6"/>
  <c r="AF15" i="6" s="1"/>
  <c r="AE16" i="6"/>
  <c r="AF16" i="6" s="1"/>
  <c r="AE17" i="6"/>
  <c r="AF17" i="6" s="1"/>
  <c r="AE18" i="6"/>
  <c r="AF18" i="6" s="1"/>
  <c r="AE19" i="6"/>
  <c r="AF19" i="6" s="1"/>
  <c r="AE20" i="6"/>
  <c r="AF20" i="6" s="1"/>
  <c r="AF10" i="6" l="1"/>
  <c r="AF9" i="6"/>
  <c r="E23" i="24"/>
  <c r="H23" i="24"/>
  <c r="V19" i="24"/>
  <c r="U22" i="24"/>
  <c r="V22" i="24" s="1"/>
  <c r="U21" i="24"/>
  <c r="V21" i="24" s="1"/>
  <c r="U20" i="24"/>
  <c r="V20" i="24" s="1"/>
  <c r="U19" i="24"/>
  <c r="U18" i="24"/>
  <c r="V18" i="24" s="1"/>
  <c r="U17" i="24"/>
  <c r="V17" i="24" s="1"/>
  <c r="U16" i="24"/>
  <c r="V16" i="24" s="1"/>
  <c r="U15" i="24"/>
  <c r="V15" i="24" s="1"/>
  <c r="U14" i="24"/>
  <c r="V14" i="24" s="1"/>
  <c r="U13" i="24"/>
  <c r="V13" i="24" s="1"/>
  <c r="U12" i="24"/>
  <c r="V12" i="24" s="1"/>
  <c r="U11" i="24"/>
  <c r="V11" i="24" s="1"/>
  <c r="U10" i="24"/>
  <c r="V10" i="24" s="1"/>
  <c r="V9" i="24"/>
  <c r="V22" i="23" l="1"/>
  <c r="V21" i="23"/>
  <c r="V20" i="23"/>
  <c r="V19" i="23"/>
  <c r="V18" i="23"/>
  <c r="V17" i="23"/>
  <c r="V16" i="23"/>
  <c r="V15" i="23"/>
  <c r="V14" i="23"/>
  <c r="V13" i="23"/>
  <c r="V11" i="23"/>
  <c r="V10" i="23"/>
  <c r="E22" i="6" l="1"/>
  <c r="R22" i="6"/>
  <c r="E23" i="23"/>
  <c r="W13" i="23" l="1"/>
  <c r="W14" i="23"/>
  <c r="W21" i="23"/>
  <c r="W10" i="23"/>
  <c r="W11" i="23"/>
  <c r="W17" i="23"/>
  <c r="W22" i="23"/>
  <c r="W16" i="23"/>
  <c r="W12" i="23"/>
  <c r="W19" i="23"/>
  <c r="W18" i="23"/>
  <c r="W15" i="23"/>
  <c r="W20" i="23"/>
  <c r="W9" i="23"/>
  <c r="T23" i="24" l="1"/>
  <c r="S23" i="24"/>
  <c r="R23" i="24"/>
  <c r="Q23" i="24"/>
  <c r="P23" i="24"/>
  <c r="O23" i="24"/>
  <c r="N23" i="24"/>
  <c r="M23" i="24"/>
  <c r="L23" i="24"/>
  <c r="K23" i="24"/>
  <c r="J23" i="24"/>
  <c r="I23" i="24"/>
  <c r="D23" i="24"/>
  <c r="U23" i="23"/>
  <c r="T23" i="23"/>
  <c r="S23" i="23"/>
  <c r="R23" i="23"/>
  <c r="Q23" i="23"/>
  <c r="P23" i="23"/>
  <c r="O23" i="23"/>
  <c r="N23" i="23"/>
  <c r="M23" i="23"/>
  <c r="L23" i="23"/>
  <c r="K23" i="23"/>
  <c r="J23" i="23"/>
  <c r="D23" i="23"/>
  <c r="AD22" i="6" l="1"/>
  <c r="AC22" i="6" l="1"/>
  <c r="AB22" i="6"/>
  <c r="AA22" i="6"/>
  <c r="Z22" i="6"/>
  <c r="Y22" i="6"/>
  <c r="X22" i="6"/>
  <c r="W22" i="6"/>
  <c r="V22" i="6"/>
  <c r="U22" i="6"/>
  <c r="T22" i="6"/>
  <c r="S22" i="6"/>
  <c r="D22" i="6"/>
  <c r="AE22" i="6" l="1"/>
  <c r="AF22" i="6" s="1"/>
</calcChain>
</file>

<file path=xl/sharedStrings.xml><?xml version="1.0" encoding="utf-8"?>
<sst xmlns="http://schemas.openxmlformats.org/spreadsheetml/2006/main" count="213" uniqueCount="125">
  <si>
    <t>070101</t>
  </si>
  <si>
    <t>Subsecretaría de Economía y Empresas de Menor Tamaño</t>
  </si>
  <si>
    <t>070107</t>
  </si>
  <si>
    <t>Programa Fondo de Innovación para la Competitividad-Emprendimiento</t>
  </si>
  <si>
    <t>070201</t>
  </si>
  <si>
    <t>Servicio Nacional del Consumidor</t>
  </si>
  <si>
    <t>070301</t>
  </si>
  <si>
    <t>Subsecretaría de Pesca y Acuicultura</t>
  </si>
  <si>
    <t>070401</t>
  </si>
  <si>
    <t>Servicio Nacional de Pesca y Acuicultura</t>
  </si>
  <si>
    <t>070601</t>
  </si>
  <si>
    <t>Corporación de Fomento de la Producción</t>
  </si>
  <si>
    <t>070606</t>
  </si>
  <si>
    <t>Inversión y Financiamiento</t>
  </si>
  <si>
    <t>070701</t>
  </si>
  <si>
    <t>Instituto Nacional de Estadísticas</t>
  </si>
  <si>
    <t>070702</t>
  </si>
  <si>
    <t>Programa Censos</t>
  </si>
  <si>
    <t>070801</t>
  </si>
  <si>
    <t>Fiscalía Nacional Económica</t>
  </si>
  <si>
    <t>070901</t>
  </si>
  <si>
    <t>Servicio Nacional de Turismo</t>
  </si>
  <si>
    <t>070903</t>
  </si>
  <si>
    <t>Programa de Promoción Internacional</t>
  </si>
  <si>
    <t>071601</t>
  </si>
  <si>
    <t>Servicio de Cooperación Técnica</t>
  </si>
  <si>
    <t>071901</t>
  </si>
  <si>
    <t>Comité Innova Chile</t>
  </si>
  <si>
    <t>072101</t>
  </si>
  <si>
    <t>Agencia de Promoción de la Inversión Extranjera</t>
  </si>
  <si>
    <t>072301</t>
  </si>
  <si>
    <t>Instituto Nacional de Propiedad Industrial</t>
  </si>
  <si>
    <t>072401</t>
  </si>
  <si>
    <t>Subsecretaría de Turismo</t>
  </si>
  <si>
    <t>072501</t>
  </si>
  <si>
    <t>Superintendencia de Insolvencia y Reemprendimiento</t>
  </si>
  <si>
    <t>072601</t>
  </si>
  <si>
    <t>Instituto Nacional de Desarrollo Sustentable Pesca Artesanal y Acuicultura</t>
  </si>
  <si>
    <t>07</t>
  </si>
  <si>
    <t>Ministerio de Economía, Fomento y Turismo</t>
  </si>
  <si>
    <t>MINISTERIO DE ECONOMÍA, FOMENTO Y TURISMO</t>
  </si>
  <si>
    <t>LEY DE PRESUPUESTOS DEL SECTOR PÚBLICO AÑO 2025, N° 21.722</t>
  </si>
  <si>
    <t>Cumplimiento Art. 14, Num. 1</t>
  </si>
  <si>
    <t>CRONOGRAMA MENSUAL POR SUBTÍTULOS DE GASTOS DEL AÑO EN CURSO</t>
  </si>
  <si>
    <t>Moneda Nacional - Miles de Pesos</t>
  </si>
  <si>
    <t>Subt.</t>
  </si>
  <si>
    <t>GASTOS</t>
  </si>
  <si>
    <t>Ley 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</si>
  <si>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</si>
  <si>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</si>
  <si>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</si>
  <si>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</si>
  <si>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</si>
  <si>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</si>
  <si>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</si>
  <si>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</si>
  <si>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</si>
  <si>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</si>
  <si>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</si>
  <si>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</si>
  <si>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GASTOS EN PERSONAL</t>
  </si>
  <si>
    <t>BIENES Y SERVICIOS DE CONSUMO</t>
  </si>
  <si>
    <t>PRESTACIONES DE SEGURIDAD SOCIAL</t>
  </si>
  <si>
    <t>TRANSFERENCIAS CORRIENTES</t>
  </si>
  <si>
    <t>INTEGROS AL FISCO</t>
  </si>
  <si>
    <t>OTROS GASTOS CORRIENTES</t>
  </si>
  <si>
    <t>ADQUISICIÓN DE ACTIVOS NO FINANCIEROS</t>
  </si>
  <si>
    <t>ADQUISICIÓN DE ACTIVOS FINANCIEROS</t>
  </si>
  <si>
    <t>INICIATIVAS DE INVERSIÓN</t>
  </si>
  <si>
    <t>PRÉSTAMOS</t>
  </si>
  <si>
    <t>TRANSFERENCIAS DE CAPITAL</t>
  </si>
  <si>
    <t>SERVICIO DE LA DEUDA</t>
  </si>
  <si>
    <t>SALDO FINAL DE CAJA</t>
  </si>
  <si>
    <t>TOTAL</t>
  </si>
  <si>
    <t>APORTE FISCAL LIBRE</t>
  </si>
  <si>
    <t>APORTE FISCAL PARA SERVICIO DE LA DEUDA</t>
  </si>
  <si>
    <t>070607</t>
  </si>
  <si>
    <t>Desarrollo Productivo Sostenible</t>
  </si>
  <si>
    <t>Presupuesto Vigente</t>
  </si>
  <si>
    <t>presión de gastos</t>
  </si>
  <si>
    <t>Obs.</t>
  </si>
  <si>
    <t>Mod presupuestaria por tramitar</t>
  </si>
  <si>
    <t>Presión de gastos</t>
  </si>
  <si>
    <t>Para el año 2025 no están contemplados pagos de coberturas / Se solicitará Mod. Presp.(Ejecutarán menos de lo asignado dado que el valor del contrato es menor)</t>
  </si>
  <si>
    <t>Nota: Explicar principales modificaciones presupuestarias a continuación:</t>
  </si>
  <si>
    <t>Decreto N°22 22-01-2025</t>
  </si>
  <si>
    <t>Decreto N°31 23-01-2025</t>
  </si>
  <si>
    <t>Decreto N°139 04-03-2025</t>
  </si>
  <si>
    <t>Decreto N°167 07-03-2025</t>
  </si>
  <si>
    <t>Decreto N°168 13-03-2025</t>
  </si>
  <si>
    <t>Decreto N°326 09-04-2025</t>
  </si>
  <si>
    <t>Decreto N°324 15-04-2025</t>
  </si>
  <si>
    <t>Decreto N°327 15-04-2025</t>
  </si>
  <si>
    <t>Decreto N°473 30-04-2025</t>
  </si>
  <si>
    <t>Decreto N°434 16-05-2025</t>
  </si>
  <si>
    <t>Decreto N°471 01-07-2025</t>
  </si>
  <si>
    <t>Decreto N°731 11-07-2025</t>
  </si>
  <si>
    <t>Decreto N°729 14-07-2025</t>
  </si>
  <si>
    <t>Decreto N° 327: Modificación presupuestaria Subt. 23, ítem 03, por razones de Fondo de Retiro</t>
  </si>
  <si>
    <t>Decreto N° 324: Modificación presupuestaria Subt. 25, ítem 01 e ítem 99 por razones de pago de impuestos y traspaso al fisco</t>
  </si>
  <si>
    <t>Decreto N° 326: Modificación presupuestaria que rebaja los Proyectos de Inversión, Subtítulo 31.</t>
  </si>
  <si>
    <t>Decreto N° 167: Modificación presupuestaria por devolución Subtítulo 31 Proyectos de Inversión.</t>
  </si>
  <si>
    <t>Decreto N° 139: Modificación presupuestaria por rebaja Fomento Productivo Agropecuario, Subtítulo 05 y asignación 24.08.095.</t>
  </si>
  <si>
    <t>Decreto N° 434: Modificación presupuestaria por rebaja Presupuesto Subs. de Economía y Empresas de Menor Tamaño-DPS_x0002_Prog 13, asignación 24.02.997</t>
  </si>
  <si>
    <t>Decreto N° 471: Modificación presupuestaria por rebaja Programa Formación para la Competitividad, asignación 24.08.018</t>
  </si>
  <si>
    <t>Decreto N° 731: Modificación presupuestaria que rebaja los Proyectos de Inversión, Subtítulo 31.</t>
  </si>
  <si>
    <t>Decreto N° 729: Modificación presupuestaria por rebaja transferencia a Inversión y Financiamiento- CORFO Prog. 06</t>
  </si>
  <si>
    <t xml:space="preserve">Decreto N° 168: Modificación presupuestaria que repone presupuesto para los Subtítulos 21, 22 y 29 en Programas Informáticos y reduce Subt. 24 transferencia a la Subs. de Economía y Empresas de Menor Tamaño-DPS_x0002_Prog 13 y Programas Estratégicos de Desarrollo. </t>
  </si>
  <si>
    <t>se rebajo en diciembre la presión de gastos por M$2.705.983</t>
  </si>
  <si>
    <t>Decreto N° 31:  Modificación presupuestaria por rebaja Presupuesto Vigente en el Sector Público, Subtítulos 21 y 22.</t>
  </si>
  <si>
    <t>Decreto N° 324: Modificación presupuestaria Subt. 25, ítem 01 e ítem 99 por razones de pago de impuestos y traspaso al fisco en Programa 01</t>
  </si>
  <si>
    <t>Decreto N° 31:  Modificación presupuestaria por rebaja Presupuesto Vigente en el Sector Público, Subtítulos 21, 22 e ítem 29.07.</t>
  </si>
  <si>
    <t>Datos proyección julio-diciembre obtenidos de Programación de Caja agosto 2025</t>
  </si>
  <si>
    <t>Decreto N° 729: Modificación presupuestaria por rebaja transferencia de Corfo para financiar subtítulos 22 y 29 en Programa 01, respectivamente.</t>
  </si>
  <si>
    <t>Cumplimiento Art. 14, Núm.. 1</t>
  </si>
  <si>
    <t>Decreto N° 473: Modificación presupuestaria, Subt. 25, por razones de saldo inicial de caja</t>
  </si>
  <si>
    <t>Decreto N° 473: Modificación presupuestaria, Subt. 25, por razones de saldo inicial de caja e inversiones en el mercado de capital</t>
  </si>
  <si>
    <t>Se rebajó presión de gastos en diciembre por M$196.714</t>
  </si>
  <si>
    <t>Decreto N° 22: Modificación presupuestaria por rebaja Presupuesto Subs. de Economía y Empresas de Menor Tamaño-DPS_x0002_Prog 13, asignación 24.02.997</t>
  </si>
  <si>
    <t xml:space="preserve">Decreto N° 31: Modificación presupuestaria por rebaja Presupuesto Vigente en el Sector Público, Subtítulos 21, 22, 29 e ítem 24.02 transferencias a Sercotec, Inversión y Financiamiento y DPS. </t>
  </si>
  <si>
    <t>mod en trámite</t>
  </si>
  <si>
    <t>futura mod</t>
  </si>
  <si>
    <t>juicios</t>
  </si>
  <si>
    <t>finiquitos</t>
  </si>
  <si>
    <t>se refleja reembolso BID registrado al 30.04 desde P06 a 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</si>
</sst>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 * #,##0.000_ ;_ * \-#,##0.000_ ;_ * &quot;-&quot;???_ ;_ @_ "/>
    <numFmt numFmtId="166" formatCode="_ * #,##0.00_ ;_ * \-#,##0.00_ ;_ * &quot;-&quot;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rgb="FF0070C0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indexed="8"/>
      <name val="Verdana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000000"/>
      <name val="Aptos Narrow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39">
    <xf numFmtId="0" fontId="0" fillId="0" borderId="0"/>
    <xf numFmtId="41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41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>
      <alignment vertical="top"/>
    </xf>
    <xf numFmtId="0" fontId="8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1" fontId="0" fillId="0" borderId="1" xfId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1" fontId="0" fillId="0" borderId="0" xfId="1" applyFont="1" applyAlignment="1">
      <alignment vertical="center"/>
    </xf>
    <xf numFmtId="41" fontId="2" fillId="0" borderId="2" xfId="1" applyFont="1" applyBorder="1" applyAlignment="1">
      <alignment vertical="center"/>
    </xf>
    <xf numFmtId="41" fontId="2" fillId="0" borderId="0" xfId="1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0" fillId="0" borderId="0" xfId="0" quotePrefix="1"/>
    <xf numFmtId="0" fontId="7" fillId="0" borderId="0" xfId="0" quotePrefix="1" applyFont="1"/>
    <xf numFmtId="0" fontId="7" fillId="0" borderId="0" xfId="0" applyFont="1"/>
    <xf numFmtId="41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3" fontId="9" fillId="0" borderId="0" xfId="2" applyNumberFormat="1" applyFont="1" applyAlignment="1">
      <alignment vertical="center"/>
    </xf>
    <xf numFmtId="165" fontId="0" fillId="0" borderId="0" xfId="0" applyNumberFormat="1" applyAlignment="1">
      <alignment vertical="center"/>
    </xf>
    <xf numFmtId="41" fontId="2" fillId="0" borderId="0" xfId="0" applyNumberFormat="1" applyFont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41" fontId="2" fillId="3" borderId="0" xfId="0" applyNumberFormat="1" applyFont="1" applyFill="1" applyAlignment="1">
      <alignment vertical="center"/>
    </xf>
    <xf numFmtId="41" fontId="0" fillId="3" borderId="0" xfId="0" applyNumberFormat="1" applyFill="1" applyAlignment="1">
      <alignment vertical="center"/>
    </xf>
    <xf numFmtId="41" fontId="0" fillId="0" borderId="1" xfId="1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3" fontId="2" fillId="3" borderId="0" xfId="0" quotePrefix="1" applyNumberFormat="1" applyFon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0" borderId="0" xfId="0" applyFont="1" applyAlignment="1">
      <alignment vertical="center"/>
    </xf>
    <xf numFmtId="41" fontId="0" fillId="0" borderId="4" xfId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2" fillId="4" borderId="0" xfId="0" applyFont="1" applyFill="1"/>
    <xf numFmtId="3" fontId="0" fillId="3" borderId="0" xfId="0" applyNumberFormat="1" applyFill="1" applyAlignment="1">
      <alignment vertical="center"/>
    </xf>
    <xf numFmtId="9" fontId="0" fillId="0" borderId="0" xfId="1" applyNumberFormat="1" applyFont="1" applyAlignment="1">
      <alignment vertical="center"/>
    </xf>
    <xf numFmtId="166" fontId="0" fillId="0" borderId="0" xfId="1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41" fontId="16" fillId="0" borderId="0" xfId="0" applyNumberFormat="1" applyFont="1" applyAlignment="1">
      <alignment vertical="center"/>
    </xf>
    <xf numFmtId="1" fontId="0" fillId="3" borderId="0" xfId="0" applyNumberForma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9">
    <cellStyle name="Millares [0]" xfId="1" builtinId="6"/>
    <cellStyle name="Millares [0] 2" xfId="5" xr:uid="{C3A68055-A6D5-440B-9F96-65B58365809F}"/>
    <cellStyle name="Millares [0] 2 2" xfId="13" xr:uid="{0924CE8A-C513-4543-826A-BA60B0677FE1}"/>
    <cellStyle name="Millares [0] 3" xfId="17" xr:uid="{03BB2F3E-5EF2-4F74-9E8C-9051ECB0CBE5}"/>
    <cellStyle name="Millares [0] 4" xfId="7" xr:uid="{1BC05D9C-82E5-41F9-8442-79EE4E678D1F}"/>
    <cellStyle name="Millares [0] 4 2" xfId="14" xr:uid="{A90DE4C0-375F-4B66-940F-0A1B2BC2E563}"/>
    <cellStyle name="Millares [0] 5" xfId="12" xr:uid="{6B4EF7C9-F1B5-480B-8294-ABE02239C345}"/>
    <cellStyle name="Millares 10" xfId="26" xr:uid="{65BFB532-DB04-4798-B4C7-5DCF41A73B1B}"/>
    <cellStyle name="Millares 11" xfId="27" xr:uid="{B49B3DD8-60F9-47FB-A948-76BB886C92F8}"/>
    <cellStyle name="Millares 12" xfId="28" xr:uid="{42A3B813-2B49-450C-AF21-93B563BF8D02}"/>
    <cellStyle name="Millares 13" xfId="29" xr:uid="{3A4213EE-487A-44D5-94BE-B490AC549487}"/>
    <cellStyle name="Millares 14" xfId="30" xr:uid="{131E3252-069D-49A3-94DF-C2ADF8478933}"/>
    <cellStyle name="Millares 15" xfId="31" xr:uid="{7D1263C6-AE72-441D-B8F7-4DB9C6B8FFA0}"/>
    <cellStyle name="Millares 16" xfId="32" xr:uid="{97BDE074-1F91-48B9-B5DA-6E8424061237}"/>
    <cellStyle name="Millares 17" xfId="34" xr:uid="{CB947ADB-2D34-44E0-8E06-13E8E5B914A6}"/>
    <cellStyle name="Millares 18" xfId="19" xr:uid="{52E98555-F5CE-49BC-8030-FC2028C81AB8}"/>
    <cellStyle name="Millares 19" xfId="33" xr:uid="{A7018458-557F-465E-B939-A75F9DBDC5D9}"/>
    <cellStyle name="Millares 2" xfId="4" xr:uid="{A3052A77-7CF7-439F-A1E5-05BA853FA1DA}"/>
    <cellStyle name="Millares 2 2" xfId="36" xr:uid="{2FAC25F7-2A97-40A9-B679-5609C6DAEC0F}"/>
    <cellStyle name="Millares 2 3" xfId="35" xr:uid="{D7987F9E-DD29-49E7-8F6D-92218C30222C}"/>
    <cellStyle name="Millares 20" xfId="23" xr:uid="{F2543D7B-E9FF-4392-A593-19008EC4E0F4}"/>
    <cellStyle name="Millares 21" xfId="15" xr:uid="{0768FA48-773D-4034-BEDA-EFC75E1C4636}"/>
    <cellStyle name="Millares 22" xfId="38" xr:uid="{F4B33AED-891E-4690-8199-8AA5023D002E}"/>
    <cellStyle name="Millares 23" xfId="20" xr:uid="{F2B1657B-14A5-4D9E-9CB6-42CF780C753F}"/>
    <cellStyle name="Millares 24" xfId="21" xr:uid="{26D0A866-B839-4AA2-B4A8-73E393C41A5E}"/>
    <cellStyle name="Millares 3" xfId="8" xr:uid="{BAA0576F-90DA-496C-88AD-30283F5875A3}"/>
    <cellStyle name="Millares 4" xfId="11" xr:uid="{2B2C7DD8-EAAD-4879-999E-C6CCB19A5876}"/>
    <cellStyle name="Millares 5" xfId="3" xr:uid="{8C19F9E9-4713-488D-84A7-0CBB587BC788}"/>
    <cellStyle name="Millares 6" xfId="16" xr:uid="{152262A9-A776-4CC7-B527-5C282358A16A}"/>
    <cellStyle name="Millares 7" xfId="22" xr:uid="{A4A39730-28E4-4FD2-AB77-CD484BD75C7E}"/>
    <cellStyle name="Millares 8" xfId="24" xr:uid="{9548A54C-295E-4773-9357-D3C949421049}"/>
    <cellStyle name="Millares 9" xfId="25" xr:uid="{34F4CF26-CD96-4B5C-9F62-7E9E3435DC0C}"/>
    <cellStyle name="Normal" xfId="0" builtinId="0"/>
    <cellStyle name="Normal 2" xfId="37" xr:uid="{2897040B-3815-4A6A-A764-6A40C1EF44EA}"/>
    <cellStyle name="Normal 2 2" xfId="6" xr:uid="{1E612201-1CA0-4C3B-A4C5-3601887D3259}"/>
    <cellStyle name="Normal 2 2 2" xfId="2" xr:uid="{D2D36478-BCFB-42C6-BBB4-0E1FCFEECA26}"/>
    <cellStyle name="Normal 2 3" xfId="9" xr:uid="{9F220A5C-9A9C-4BDA-89FB-63C6C9E206A7}"/>
    <cellStyle name="Normal 6" xfId="10" xr:uid="{FE113903-DD24-4D2A-B0A5-D2B927C9DC2E}"/>
    <cellStyle name="Normal 7" xfId="18" xr:uid="{4831313B-2E8E-468E-8EC2-24F09A1A4C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2F89-47B2-40E7-B2AE-A7B9C808452F}">
  <sheetPr codeName="Hoja1">
    <tabColor rgb="FF92D050"/>
  </sheetPr>
  <dimension ref="C3:D22"/>
  <sheetViews>
    <sheetView workbookViewId="0">
      <selection activeCell="C30" sqref="C30"/>
    </sheetView>
  </sheetViews>
  <sheetFormatPr baseColWidth="10" defaultColWidth="11.453125" defaultRowHeight="14.5" x14ac:dyDescent="0.35"/>
  <cols>
    <col min="4" max="4" width="68.54296875" customWidth="1"/>
  </cols>
  <sheetData>
    <row r="3" spans="3:4" x14ac:dyDescent="0.35">
      <c r="C3" s="17" t="s">
        <v>0</v>
      </c>
      <c r="D3" t="s">
        <v>1</v>
      </c>
    </row>
    <row r="4" spans="3:4" x14ac:dyDescent="0.35">
      <c r="C4" s="17" t="s">
        <v>2</v>
      </c>
      <c r="D4" t="s">
        <v>3</v>
      </c>
    </row>
    <row r="5" spans="3:4" x14ac:dyDescent="0.35">
      <c r="C5" s="17" t="s">
        <v>4</v>
      </c>
      <c r="D5" t="s">
        <v>5</v>
      </c>
    </row>
    <row r="6" spans="3:4" x14ac:dyDescent="0.35">
      <c r="C6" s="17" t="s">
        <v>6</v>
      </c>
      <c r="D6" t="s">
        <v>7</v>
      </c>
    </row>
    <row r="7" spans="3:4" x14ac:dyDescent="0.35">
      <c r="C7" s="17" t="s">
        <v>8</v>
      </c>
      <c r="D7" t="s">
        <v>9</v>
      </c>
    </row>
    <row r="8" spans="3:4" x14ac:dyDescent="0.35">
      <c r="C8" s="17" t="s">
        <v>10</v>
      </c>
      <c r="D8" t="s">
        <v>11</v>
      </c>
    </row>
    <row r="9" spans="3:4" x14ac:dyDescent="0.35">
      <c r="C9" s="17" t="s">
        <v>12</v>
      </c>
      <c r="D9" t="s">
        <v>13</v>
      </c>
    </row>
    <row r="10" spans="3:4" x14ac:dyDescent="0.35">
      <c r="C10" s="17" t="s">
        <v>14</v>
      </c>
      <c r="D10" t="s">
        <v>15</v>
      </c>
    </row>
    <row r="11" spans="3:4" x14ac:dyDescent="0.35">
      <c r="C11" s="17" t="s">
        <v>16</v>
      </c>
      <c r="D11" t="s">
        <v>17</v>
      </c>
    </row>
    <row r="12" spans="3:4" x14ac:dyDescent="0.35">
      <c r="C12" s="17" t="s">
        <v>18</v>
      </c>
      <c r="D12" t="s">
        <v>19</v>
      </c>
    </row>
    <row r="13" spans="3:4" x14ac:dyDescent="0.35">
      <c r="C13" s="17" t="s">
        <v>20</v>
      </c>
      <c r="D13" t="s">
        <v>21</v>
      </c>
    </row>
    <row r="14" spans="3:4" x14ac:dyDescent="0.35">
      <c r="C14" s="17" t="s">
        <v>22</v>
      </c>
      <c r="D14" t="s">
        <v>23</v>
      </c>
    </row>
    <row r="15" spans="3:4" x14ac:dyDescent="0.35">
      <c r="C15" s="17" t="s">
        <v>24</v>
      </c>
      <c r="D15" t="s">
        <v>25</v>
      </c>
    </row>
    <row r="16" spans="3:4" x14ac:dyDescent="0.35">
      <c r="C16" s="17" t="s">
        <v>26</v>
      </c>
      <c r="D16" t="s">
        <v>27</v>
      </c>
    </row>
    <row r="17" spans="3:4" x14ac:dyDescent="0.35">
      <c r="C17" s="17" t="s">
        <v>28</v>
      </c>
      <c r="D17" t="s">
        <v>29</v>
      </c>
    </row>
    <row r="18" spans="3:4" x14ac:dyDescent="0.35">
      <c r="C18" s="17" t="s">
        <v>30</v>
      </c>
      <c r="D18" t="s">
        <v>31</v>
      </c>
    </row>
    <row r="19" spans="3:4" x14ac:dyDescent="0.35">
      <c r="C19" s="17" t="s">
        <v>32</v>
      </c>
      <c r="D19" t="s">
        <v>33</v>
      </c>
    </row>
    <row r="20" spans="3:4" x14ac:dyDescent="0.35">
      <c r="C20" s="17" t="s">
        <v>34</v>
      </c>
      <c r="D20" t="s">
        <v>35</v>
      </c>
    </row>
    <row r="21" spans="3:4" x14ac:dyDescent="0.35">
      <c r="C21" s="17" t="s">
        <v>36</v>
      </c>
      <c r="D21" t="s">
        <v>37</v>
      </c>
    </row>
    <row r="22" spans="3:4" x14ac:dyDescent="0.35">
      <c r="C22" s="17" t="s">
        <v>38</v>
      </c>
      <c r="D22" t="s">
        <v>39</v>
      </c>
    </row>
  </sheetData>
  <phoneticPr fontId="3" type="noConversion"/>
  <pageMargins left="0.7" right="0.7" top="0.75" bottom="0.75" header="0.3" footer="0.3"/>
  <ignoredErrors>
    <ignoredError sqref="C3:C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34470-DE19-462C-AEDA-E0CCDCFFFC33}">
  <sheetPr codeName="Hoja2">
    <tabColor theme="8"/>
  </sheetPr>
  <dimension ref="B1:AU39"/>
  <sheetViews>
    <sheetView showGridLines="0" tabSelected="1" topLeftCell="A8" zoomScale="80" zoomScaleNormal="80" workbookViewId="0">
      <selection activeCell="F20" sqref="F20"/>
    </sheetView>
  </sheetViews>
  <sheetFormatPr baseColWidth="10" defaultColWidth="11.453125" defaultRowHeight="14.5" x14ac:dyDescent="0.35"/>
  <cols>
    <col min="1" max="1" width="2.7265625" style="1" customWidth="1"/>
    <col min="2" max="2" width="9.7265625" style="2" customWidth="1"/>
    <col min="3" max="3" width="43.81640625" style="1" customWidth="1"/>
    <col min="4" max="4" width="14.54296875" style="1" bestFit="1" customWidth="1"/>
    <col min="5" max="18" width="14.54296875" style="1" customWidth="1"/>
    <col min="19" max="23" width="15.7265625" style="1" bestFit="1" customWidth="1"/>
    <col min="24" max="24" width="16.7265625" style="1" bestFit="1" customWidth="1"/>
    <col min="25" max="28" width="15.7265625" style="1" bestFit="1" customWidth="1"/>
    <col min="29" max="30" width="16.7265625" style="1" bestFit="1" customWidth="1"/>
    <col min="31" max="31" width="18.54296875" style="26" hidden="1" customWidth="1"/>
    <col min="32" max="32" width="16.453125" style="26" hidden="1" customWidth="1"/>
    <col min="33" max="33" width="62.7265625" style="1" hidden="1" customWidth="1"/>
    <col min="34" max="34" width="13.7265625" style="1" bestFit="1" customWidth="1"/>
    <col min="35" max="16384" width="11.453125" style="1"/>
  </cols>
  <sheetData>
    <row r="1" spans="2:47" ht="15.5" x14ac:dyDescent="0.35">
      <c r="B1" s="49" t="s">
        <v>40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2:47" ht="15.5" x14ac:dyDescent="0.35">
      <c r="B2" s="49" t="s">
        <v>41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</row>
    <row r="3" spans="2:47" ht="18" x14ac:dyDescent="0.35">
      <c r="B3" s="50" t="s">
        <v>42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2:47" ht="15.5" x14ac:dyDescent="0.35">
      <c r="B4" s="49" t="s">
        <v>43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2:47" ht="15.5" x14ac:dyDescent="0.35">
      <c r="B5" s="51" t="s">
        <v>44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2:47" x14ac:dyDescent="0.3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3"/>
      <c r="V6" s="32"/>
      <c r="W6" s="33"/>
      <c r="X6" s="34"/>
      <c r="Y6" s="34"/>
      <c r="Z6" s="34"/>
      <c r="AA6" s="2"/>
      <c r="AB6" s="2"/>
      <c r="AC6" s="2"/>
      <c r="AD6" s="2"/>
    </row>
    <row r="7" spans="2:47" ht="15.5" x14ac:dyDescent="0.35">
      <c r="B7" s="18" t="s">
        <v>10</v>
      </c>
      <c r="C7" s="19" t="s">
        <v>11</v>
      </c>
      <c r="S7" s="21"/>
      <c r="T7" s="21"/>
      <c r="V7" s="22"/>
    </row>
    <row r="8" spans="2:47" s="3" customFormat="1" ht="30.75" customHeight="1" x14ac:dyDescent="0.35">
      <c r="B8" s="7" t="s">
        <v>45</v>
      </c>
      <c r="C8" s="8" t="s">
        <v>46</v>
      </c>
      <c r="D8" s="7" t="s">
        <v>47</v>
      </c>
      <c r="E8" s="43" t="s">
        <v>85</v>
      </c>
      <c r="F8" s="43" t="s">
        <v>86</v>
      </c>
      <c r="G8" s="43" t="s">
        <v>87</v>
      </c>
      <c r="H8" s="43" t="s">
        <v>88</v>
      </c>
      <c r="I8" s="43" t="s">
        <v>89</v>
      </c>
      <c r="J8" s="43" t="s">
        <v>90</v>
      </c>
      <c r="K8" s="43" t="s">
        <v>91</v>
      </c>
      <c r="L8" s="43" t="s">
        <v>92</v>
      </c>
      <c r="M8" s="43" t="s">
        <v>93</v>
      </c>
      <c r="N8" s="43" t="s">
        <v>94</v>
      </c>
      <c r="O8" s="43" t="s">
        <v>95</v>
      </c>
      <c r="P8" s="43" t="s">
        <v>96</v>
      </c>
      <c r="Q8" s="43" t="s">
        <v>97</v>
      </c>
      <c r="R8" s="43" t="s">
        <v>78</v>
      </c>
      <c r="S8" s="37" t="s">
        <v>48</v>
      </c>
      <c r="T8" s="37" t="s">
        <v>49</v>
      </c>
      <c r="U8" s="37" t="s">
        <v>50</v>
      </c>
      <c r="V8" s="37" t="s">
        <v>51</v>
      </c>
      <c r="W8" s="37" t="s">
        <v>52</v>
      </c>
      <c r="X8" s="37" t="s">
        <v>53</v>
      </c>
      <c r="Y8" s="37" t="s">
        <v>54</v>
      </c>
      <c r="Z8" s="37" t="s">
        <v>55</v>
      </c>
      <c r="AA8" s="37" t="s">
        <v>56</v>
      </c>
      <c r="AB8" s="37" t="s">
        <v>57</v>
      </c>
      <c r="AC8" s="37" t="s">
        <v>58</v>
      </c>
      <c r="AD8" s="37" t="s">
        <v>59</v>
      </c>
      <c r="AE8" s="28"/>
      <c r="AF8" s="27"/>
      <c r="AG8" s="25"/>
      <c r="AH8" s="25"/>
    </row>
    <row r="9" spans="2:47" x14ac:dyDescent="0.35">
      <c r="B9" s="4">
        <v>21</v>
      </c>
      <c r="C9" s="5" t="s">
        <v>60</v>
      </c>
      <c r="D9" s="6">
        <v>34816491</v>
      </c>
      <c r="E9" s="6"/>
      <c r="F9" s="6">
        <v>-696330</v>
      </c>
      <c r="G9" s="6"/>
      <c r="H9" s="6"/>
      <c r="I9" s="6">
        <v>132389</v>
      </c>
      <c r="J9" s="6"/>
      <c r="K9" s="6"/>
      <c r="L9" s="6"/>
      <c r="M9" s="6"/>
      <c r="N9" s="6"/>
      <c r="O9" s="6"/>
      <c r="P9" s="6"/>
      <c r="Q9" s="6"/>
      <c r="R9" s="6">
        <f>D9+E9+F9+G9+H9+I9+J9+K9+L9+M9+N9+O9+P9+Q9</f>
        <v>34252550</v>
      </c>
      <c r="S9" s="6">
        <v>2479974.8509999998</v>
      </c>
      <c r="T9" s="6">
        <v>2331751.64</v>
      </c>
      <c r="U9" s="6">
        <v>4155247.5249999999</v>
      </c>
      <c r="V9" s="6">
        <v>2240054.7089999998</v>
      </c>
      <c r="W9" s="6">
        <v>2241702.9670000002</v>
      </c>
      <c r="X9" s="6">
        <v>4212973.3760000002</v>
      </c>
      <c r="Y9" s="6">
        <v>2297169.3315999997</v>
      </c>
      <c r="Z9" s="6">
        <v>2296076.3759999997</v>
      </c>
      <c r="AA9" s="6">
        <v>4467417.5254463991</v>
      </c>
      <c r="AB9" s="6">
        <v>2289889.7872000001</v>
      </c>
      <c r="AC9" s="6">
        <v>2406140.2074000002</v>
      </c>
      <c r="AD9" s="6">
        <f>5540134.61968758-2705983</f>
        <v>2834151.6196875796</v>
      </c>
      <c r="AE9" s="29">
        <f>SUM(S9:AD9)</f>
        <v>34252549.915333986</v>
      </c>
      <c r="AF9" s="29">
        <f>R9-AE9</f>
        <v>8.4666013717651367E-2</v>
      </c>
      <c r="AG9" s="29" t="s">
        <v>108</v>
      </c>
      <c r="AH9" s="20"/>
    </row>
    <row r="10" spans="2:47" x14ac:dyDescent="0.35">
      <c r="B10" s="4">
        <v>22</v>
      </c>
      <c r="C10" s="5" t="s">
        <v>61</v>
      </c>
      <c r="D10" s="6">
        <v>10664309</v>
      </c>
      <c r="E10" s="6"/>
      <c r="F10" s="6">
        <v>-533215</v>
      </c>
      <c r="G10" s="6"/>
      <c r="H10" s="6"/>
      <c r="I10" s="6">
        <v>533215</v>
      </c>
      <c r="J10" s="6"/>
      <c r="K10" s="6">
        <v>150001</v>
      </c>
      <c r="L10" s="6"/>
      <c r="M10" s="6"/>
      <c r="N10" s="6"/>
      <c r="O10" s="6"/>
      <c r="P10" s="6"/>
      <c r="Q10" s="6">
        <v>277993</v>
      </c>
      <c r="R10" s="6">
        <f t="shared" ref="R10:R21" si="0">D10+E10+F10+G10+H10+I10+J10+K10+L10+M10+N10+O10+P10+Q10</f>
        <v>11092303</v>
      </c>
      <c r="S10" s="6">
        <v>560473.08499999996</v>
      </c>
      <c r="T10" s="6">
        <v>1061606.557</v>
      </c>
      <c r="U10" s="6">
        <v>1762110.2309999999</v>
      </c>
      <c r="V10" s="6">
        <v>771446.83</v>
      </c>
      <c r="W10" s="6">
        <v>788109.38399999996</v>
      </c>
      <c r="X10" s="6">
        <v>920530.89599999995</v>
      </c>
      <c r="Y10" s="6">
        <v>896983.64800000004</v>
      </c>
      <c r="Z10" s="6">
        <v>797100.47112931672</v>
      </c>
      <c r="AA10" s="6">
        <v>852799.41172931658</v>
      </c>
      <c r="AB10" s="6">
        <v>853951.41912931658</v>
      </c>
      <c r="AC10" s="6">
        <v>860477.95312931656</v>
      </c>
      <c r="AD10" s="6">
        <f>759961.257469217-71241+277993</f>
        <v>966713.25746921694</v>
      </c>
      <c r="AE10" s="29">
        <f t="shared" ref="AE10:AE22" si="1">SUM(S10:AD10)</f>
        <v>11092303.143586481</v>
      </c>
      <c r="AF10" s="29">
        <f t="shared" ref="AF10" si="2">R10-AE10</f>
        <v>-0.14358648099005222</v>
      </c>
      <c r="AG10" s="26"/>
      <c r="AH10" s="20"/>
    </row>
    <row r="11" spans="2:47" x14ac:dyDescent="0.35">
      <c r="B11" s="4">
        <v>23</v>
      </c>
      <c r="C11" s="5" t="s">
        <v>62</v>
      </c>
      <c r="D11" s="6">
        <v>569501</v>
      </c>
      <c r="E11" s="6"/>
      <c r="F11" s="6"/>
      <c r="G11" s="6"/>
      <c r="H11" s="6"/>
      <c r="I11" s="6"/>
      <c r="J11" s="6"/>
      <c r="K11" s="6"/>
      <c r="L11" s="6">
        <v>20474</v>
      </c>
      <c r="M11" s="6"/>
      <c r="N11" s="6"/>
      <c r="O11" s="6"/>
      <c r="P11" s="6"/>
      <c r="Q11" s="6">
        <v>-1715</v>
      </c>
      <c r="R11" s="6">
        <f t="shared" si="0"/>
        <v>588260</v>
      </c>
      <c r="S11" s="6">
        <v>59632.826000000001</v>
      </c>
      <c r="T11" s="6">
        <v>112516.864</v>
      </c>
      <c r="U11" s="6">
        <v>55960.892999999996</v>
      </c>
      <c r="V11" s="6">
        <v>38697.839999999997</v>
      </c>
      <c r="W11" s="6">
        <v>224906.02799999999</v>
      </c>
      <c r="X11" s="6">
        <v>73416.915000000008</v>
      </c>
      <c r="Y11" s="6">
        <v>74638.607000000004</v>
      </c>
      <c r="Z11" s="6">
        <v>39065.5</v>
      </c>
      <c r="AA11" s="6">
        <v>66914.5</v>
      </c>
      <c r="AB11" s="6">
        <v>38668</v>
      </c>
      <c r="AC11" s="6">
        <v>39065.5</v>
      </c>
      <c r="AD11" s="6">
        <v>32352</v>
      </c>
      <c r="AE11" s="29">
        <f t="shared" si="1"/>
        <v>855835.47299999988</v>
      </c>
      <c r="AF11" s="29">
        <f>AE11-R11</f>
        <v>267575.47299999988</v>
      </c>
      <c r="AG11" s="29" t="s">
        <v>123</v>
      </c>
      <c r="AH11" s="20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</row>
    <row r="12" spans="2:47" x14ac:dyDescent="0.35">
      <c r="B12" s="4">
        <v>24</v>
      </c>
      <c r="C12" s="5" t="s">
        <v>63</v>
      </c>
      <c r="D12" s="6">
        <v>383605843</v>
      </c>
      <c r="E12" s="6">
        <v>-4048</v>
      </c>
      <c r="F12" s="6">
        <v>-560156</v>
      </c>
      <c r="G12" s="6">
        <v>-200000</v>
      </c>
      <c r="H12" s="6"/>
      <c r="I12" s="6">
        <v>-148465</v>
      </c>
      <c r="J12" s="6"/>
      <c r="K12" s="6">
        <v>-64692</v>
      </c>
      <c r="L12" s="6"/>
      <c r="M12" s="6"/>
      <c r="N12" s="6">
        <v>-150000</v>
      </c>
      <c r="O12" s="6">
        <v>-800000</v>
      </c>
      <c r="P12" s="6"/>
      <c r="Q12" s="6">
        <v>-134000</v>
      </c>
      <c r="R12" s="6">
        <f t="shared" si="0"/>
        <v>381544482</v>
      </c>
      <c r="S12" s="6">
        <v>15568156.063000001</v>
      </c>
      <c r="T12" s="6">
        <v>11688032.997</v>
      </c>
      <c r="U12" s="6">
        <v>16231316.153999997</v>
      </c>
      <c r="V12" s="6">
        <v>-1148401.6469999996</v>
      </c>
      <c r="W12" s="6">
        <v>17932569.885000002</v>
      </c>
      <c r="X12" s="6">
        <v>16417940.637</v>
      </c>
      <c r="Y12" s="6">
        <v>36636247.646547616</v>
      </c>
      <c r="Z12" s="6">
        <v>88773137.784297615</v>
      </c>
      <c r="AA12" s="6">
        <v>47941838.721447624</v>
      </c>
      <c r="AB12" s="6">
        <v>37661971.264647618</v>
      </c>
      <c r="AC12" s="6">
        <v>43332086.940627612</v>
      </c>
      <c r="AD12" s="6">
        <v>35520993.953381911</v>
      </c>
      <c r="AE12" s="29">
        <f t="shared" si="1"/>
        <v>366555890.39995003</v>
      </c>
      <c r="AF12" s="29">
        <f t="shared" ref="AF12:AF22" si="3">AE12-R12</f>
        <v>-14988591.600049973</v>
      </c>
      <c r="AG12" s="29" t="s">
        <v>124</v>
      </c>
      <c r="AH12" s="20"/>
    </row>
    <row r="13" spans="2:47" x14ac:dyDescent="0.35">
      <c r="B13" s="4">
        <v>25</v>
      </c>
      <c r="C13" s="5" t="s">
        <v>64</v>
      </c>
      <c r="D13" s="6">
        <v>675207632</v>
      </c>
      <c r="E13" s="6"/>
      <c r="F13" s="6"/>
      <c r="G13" s="6"/>
      <c r="H13" s="6"/>
      <c r="I13" s="6"/>
      <c r="J13" s="6"/>
      <c r="K13" s="6">
        <v>50092</v>
      </c>
      <c r="L13" s="6"/>
      <c r="M13" s="6">
        <v>1107269</v>
      </c>
      <c r="N13" s="6"/>
      <c r="O13" s="6"/>
      <c r="P13" s="6"/>
      <c r="Q13" s="6"/>
      <c r="R13" s="6">
        <f t="shared" si="0"/>
        <v>676364993</v>
      </c>
      <c r="S13" s="6">
        <v>3653.5059999999999</v>
      </c>
      <c r="T13" s="6">
        <v>66241.133000000002</v>
      </c>
      <c r="U13" s="6">
        <v>163457.288</v>
      </c>
      <c r="V13" s="6">
        <v>67630.974000000002</v>
      </c>
      <c r="W13" s="6">
        <v>54735.458999999995</v>
      </c>
      <c r="X13" s="6">
        <v>3541.444</v>
      </c>
      <c r="Y13" s="6">
        <v>971649.51300000004</v>
      </c>
      <c r="Z13" s="6">
        <v>0</v>
      </c>
      <c r="AA13" s="6">
        <v>2542.5129999999999</v>
      </c>
      <c r="AB13" s="6">
        <v>0</v>
      </c>
      <c r="AC13" s="6">
        <v>320000000</v>
      </c>
      <c r="AD13" s="6">
        <v>2542.5129999999999</v>
      </c>
      <c r="AE13" s="29">
        <f t="shared" si="1"/>
        <v>321335994.34299999</v>
      </c>
      <c r="AF13" s="29">
        <f t="shared" si="3"/>
        <v>-355028998.65700001</v>
      </c>
      <c r="AG13" s="29" t="s">
        <v>120</v>
      </c>
      <c r="AH13" s="20"/>
    </row>
    <row r="14" spans="2:47" x14ac:dyDescent="0.35">
      <c r="B14" s="4">
        <v>26</v>
      </c>
      <c r="C14" s="5" t="s">
        <v>65</v>
      </c>
      <c r="D14" s="6">
        <v>20</v>
      </c>
      <c r="E14" s="6"/>
      <c r="F14" s="6"/>
      <c r="G14" s="6"/>
      <c r="H14" s="6"/>
      <c r="I14" s="6"/>
      <c r="J14" s="6"/>
      <c r="K14" s="6">
        <v>1812</v>
      </c>
      <c r="L14" s="6"/>
      <c r="M14" s="6"/>
      <c r="N14" s="6"/>
      <c r="O14" s="6"/>
      <c r="P14" s="6"/>
      <c r="Q14" s="6">
        <v>1715</v>
      </c>
      <c r="R14" s="6">
        <f t="shared" si="0"/>
        <v>3547</v>
      </c>
      <c r="S14" s="6">
        <v>5733.7020000000002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108849.98699999999</v>
      </c>
      <c r="Z14" s="6">
        <v>94377</v>
      </c>
      <c r="AA14" s="6">
        <v>71299.59</v>
      </c>
      <c r="AB14" s="6">
        <v>238827</v>
      </c>
      <c r="AC14" s="6">
        <v>0</v>
      </c>
      <c r="AD14" s="6">
        <v>0</v>
      </c>
      <c r="AE14" s="29">
        <f t="shared" si="1"/>
        <v>519087.27899999998</v>
      </c>
      <c r="AF14" s="29">
        <f t="shared" si="3"/>
        <v>515540.27899999998</v>
      </c>
      <c r="AG14" s="29" t="s">
        <v>122</v>
      </c>
      <c r="AH14" s="20"/>
    </row>
    <row r="15" spans="2:47" x14ac:dyDescent="0.35">
      <c r="B15" s="4">
        <v>29</v>
      </c>
      <c r="C15" s="5" t="s">
        <v>66</v>
      </c>
      <c r="D15" s="6">
        <v>1039365</v>
      </c>
      <c r="E15" s="6"/>
      <c r="F15" s="6">
        <v>-51968</v>
      </c>
      <c r="G15" s="6"/>
      <c r="H15" s="6"/>
      <c r="I15" s="6">
        <v>42513</v>
      </c>
      <c r="J15" s="6"/>
      <c r="K15" s="6"/>
      <c r="L15" s="6"/>
      <c r="M15" s="6"/>
      <c r="N15" s="6"/>
      <c r="O15" s="6"/>
      <c r="P15" s="6"/>
      <c r="Q15" s="6"/>
      <c r="R15" s="6">
        <f t="shared" si="0"/>
        <v>1029910</v>
      </c>
      <c r="S15" s="6">
        <v>1114.4380000000001</v>
      </c>
      <c r="T15" s="6">
        <v>397543.14600000001</v>
      </c>
      <c r="U15" s="6">
        <v>84257.750999999989</v>
      </c>
      <c r="V15" s="6">
        <v>36623.475000000006</v>
      </c>
      <c r="W15" s="6">
        <v>51903.324000000001</v>
      </c>
      <c r="X15" s="6">
        <v>30239.743999999999</v>
      </c>
      <c r="Y15" s="6">
        <v>37667.769999999997</v>
      </c>
      <c r="Z15" s="6">
        <v>63665.120000000003</v>
      </c>
      <c r="AA15" s="6">
        <v>143499.60800000001</v>
      </c>
      <c r="AB15" s="6">
        <v>61573.127999999997</v>
      </c>
      <c r="AC15" s="6">
        <v>107005.266</v>
      </c>
      <c r="AD15" s="6">
        <v>14817.23</v>
      </c>
      <c r="AE15" s="29">
        <f t="shared" si="1"/>
        <v>1029910</v>
      </c>
      <c r="AF15" s="29">
        <f t="shared" si="3"/>
        <v>0</v>
      </c>
      <c r="AG15" s="29"/>
      <c r="AH15" s="20"/>
    </row>
    <row r="16" spans="2:47" x14ac:dyDescent="0.35">
      <c r="B16" s="4">
        <v>30</v>
      </c>
      <c r="C16" s="5" t="s">
        <v>67</v>
      </c>
      <c r="D16" s="6">
        <v>309530554</v>
      </c>
      <c r="E16" s="6"/>
      <c r="F16" s="6"/>
      <c r="G16" s="6"/>
      <c r="H16" s="6"/>
      <c r="I16" s="6"/>
      <c r="J16" s="6"/>
      <c r="K16" s="6"/>
      <c r="L16" s="6"/>
      <c r="M16" s="6">
        <v>44762361</v>
      </c>
      <c r="N16" s="6"/>
      <c r="O16" s="6"/>
      <c r="P16" s="6"/>
      <c r="Q16" s="6"/>
      <c r="R16" s="6">
        <f t="shared" si="0"/>
        <v>354292915</v>
      </c>
      <c r="S16" s="6">
        <v>0</v>
      </c>
      <c r="T16" s="6">
        <v>0</v>
      </c>
      <c r="U16" s="6">
        <v>47334166.697999999</v>
      </c>
      <c r="V16" s="6">
        <v>0</v>
      </c>
      <c r="W16" s="6">
        <v>0</v>
      </c>
      <c r="X16" s="6">
        <v>59177396.935000002</v>
      </c>
      <c r="Y16" s="6">
        <v>58387388.732000001</v>
      </c>
      <c r="Z16" s="6">
        <v>0</v>
      </c>
      <c r="AA16" s="6">
        <v>20000000</v>
      </c>
      <c r="AB16" s="6">
        <v>72000000</v>
      </c>
      <c r="AC16" s="6">
        <v>0</v>
      </c>
      <c r="AD16" s="6">
        <v>97393962.366999999</v>
      </c>
      <c r="AE16" s="29">
        <f t="shared" si="1"/>
        <v>354292914.73199999</v>
      </c>
      <c r="AF16" s="29">
        <f t="shared" si="3"/>
        <v>-0.26800000667572021</v>
      </c>
      <c r="AG16" s="29"/>
      <c r="AH16" s="20"/>
    </row>
    <row r="17" spans="2:35" x14ac:dyDescent="0.35">
      <c r="B17" s="4">
        <v>31</v>
      </c>
      <c r="C17" s="5" t="s">
        <v>68</v>
      </c>
      <c r="D17" s="6">
        <v>1440506</v>
      </c>
      <c r="E17" s="6"/>
      <c r="F17" s="6"/>
      <c r="G17" s="6"/>
      <c r="H17" s="6">
        <v>-708117</v>
      </c>
      <c r="I17" s="6"/>
      <c r="J17" s="6">
        <v>-97121</v>
      </c>
      <c r="K17" s="6"/>
      <c r="L17" s="6"/>
      <c r="M17" s="6"/>
      <c r="N17" s="6"/>
      <c r="O17" s="6"/>
      <c r="P17" s="6">
        <v>-402108</v>
      </c>
      <c r="Q17" s="6"/>
      <c r="R17" s="6">
        <f t="shared" si="0"/>
        <v>233160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152879</v>
      </c>
      <c r="AD17" s="6">
        <v>0</v>
      </c>
      <c r="AE17" s="29">
        <f t="shared" si="1"/>
        <v>152879</v>
      </c>
      <c r="AF17" s="29">
        <f t="shared" si="3"/>
        <v>-80281</v>
      </c>
      <c r="AG17" s="29" t="s">
        <v>120</v>
      </c>
      <c r="AH17" s="20"/>
    </row>
    <row r="18" spans="2:35" hidden="1" x14ac:dyDescent="0.35">
      <c r="B18" s="4">
        <v>32</v>
      </c>
      <c r="C18" s="5" t="s">
        <v>69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>
        <f t="shared" si="0"/>
        <v>0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29">
        <f t="shared" si="1"/>
        <v>0</v>
      </c>
      <c r="AF18" s="29">
        <f t="shared" si="3"/>
        <v>0</v>
      </c>
      <c r="AG18" s="29"/>
      <c r="AH18" s="20"/>
    </row>
    <row r="19" spans="2:35" hidden="1" x14ac:dyDescent="0.35">
      <c r="B19" s="4">
        <v>33</v>
      </c>
      <c r="C19" s="5" t="s">
        <v>70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>
        <f t="shared" si="0"/>
        <v>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29">
        <f t="shared" si="1"/>
        <v>0</v>
      </c>
      <c r="AF19" s="29">
        <f t="shared" si="3"/>
        <v>0</v>
      </c>
      <c r="AG19" s="29"/>
      <c r="AH19" s="20"/>
    </row>
    <row r="20" spans="2:35" x14ac:dyDescent="0.35">
      <c r="B20" s="4">
        <v>34</v>
      </c>
      <c r="C20" s="5" t="s">
        <v>71</v>
      </c>
      <c r="D20" s="6">
        <v>18928913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>
        <f t="shared" si="0"/>
        <v>18928913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2416632.7439999999</v>
      </c>
      <c r="Y20" s="6">
        <v>64590</v>
      </c>
      <c r="Z20" s="6">
        <v>0</v>
      </c>
      <c r="AA20" s="6">
        <v>0</v>
      </c>
      <c r="AB20" s="6">
        <v>0</v>
      </c>
      <c r="AC20" s="6">
        <v>0</v>
      </c>
      <c r="AD20" s="6">
        <v>2532497.4381575342</v>
      </c>
      <c r="AE20" s="29">
        <f t="shared" si="1"/>
        <v>5013720.1821575342</v>
      </c>
      <c r="AF20" s="29">
        <f t="shared" si="3"/>
        <v>-13915192.817842465</v>
      </c>
      <c r="AG20" s="29" t="s">
        <v>121</v>
      </c>
      <c r="AH20" s="20"/>
    </row>
    <row r="21" spans="2:35" hidden="1" x14ac:dyDescent="0.35">
      <c r="B21" s="9">
        <v>35</v>
      </c>
      <c r="C21" s="10" t="s">
        <v>72</v>
      </c>
      <c r="D21" s="6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>
        <f t="shared" si="0"/>
        <v>0</v>
      </c>
      <c r="S21" s="6">
        <v>0</v>
      </c>
      <c r="T21" s="6">
        <v>0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29">
        <f>SUM(S21:AD21)</f>
        <v>0</v>
      </c>
      <c r="AF21" s="29">
        <f t="shared" si="3"/>
        <v>0</v>
      </c>
    </row>
    <row r="22" spans="2:35" s="3" customFormat="1" x14ac:dyDescent="0.35">
      <c r="B22" s="11"/>
      <c r="C22" s="12" t="s">
        <v>73</v>
      </c>
      <c r="D22" s="14">
        <f>SUM(D9:D21)</f>
        <v>1435803134</v>
      </c>
      <c r="E22" s="14">
        <f t="shared" ref="E22:R22" si="4">SUM(E9:E21)</f>
        <v>-4048</v>
      </c>
      <c r="F22" s="14">
        <f t="shared" si="4"/>
        <v>-1841669</v>
      </c>
      <c r="G22" s="14">
        <f t="shared" si="4"/>
        <v>-200000</v>
      </c>
      <c r="H22" s="14">
        <f t="shared" si="4"/>
        <v>-708117</v>
      </c>
      <c r="I22" s="14">
        <f t="shared" si="4"/>
        <v>559652</v>
      </c>
      <c r="J22" s="14">
        <f t="shared" si="4"/>
        <v>-97121</v>
      </c>
      <c r="K22" s="14">
        <f t="shared" si="4"/>
        <v>137213</v>
      </c>
      <c r="L22" s="14">
        <f t="shared" si="4"/>
        <v>20474</v>
      </c>
      <c r="M22" s="14">
        <f t="shared" si="4"/>
        <v>45869630</v>
      </c>
      <c r="N22" s="14">
        <f t="shared" si="4"/>
        <v>-150000</v>
      </c>
      <c r="O22" s="14">
        <f t="shared" si="4"/>
        <v>-800000</v>
      </c>
      <c r="P22" s="14">
        <f t="shared" si="4"/>
        <v>-402108</v>
      </c>
      <c r="Q22" s="14">
        <f t="shared" si="4"/>
        <v>143993</v>
      </c>
      <c r="R22" s="14">
        <f t="shared" si="4"/>
        <v>1478331033</v>
      </c>
      <c r="S22" s="14">
        <f t="shared" ref="S22:AC22" si="5">SUM(S9:S21)</f>
        <v>18678738.471000001</v>
      </c>
      <c r="T22" s="14">
        <f t="shared" si="5"/>
        <v>15657692.336999999</v>
      </c>
      <c r="U22" s="14">
        <f t="shared" si="5"/>
        <v>69786516.539999992</v>
      </c>
      <c r="V22" s="14">
        <f t="shared" si="5"/>
        <v>2006052.1810000001</v>
      </c>
      <c r="W22" s="14">
        <f t="shared" si="5"/>
        <v>21293927.047000002</v>
      </c>
      <c r="X22" s="14">
        <f t="shared" si="5"/>
        <v>83252672.691</v>
      </c>
      <c r="Y22" s="14">
        <f t="shared" si="5"/>
        <v>99475185.235147625</v>
      </c>
      <c r="Z22" s="14">
        <f t="shared" si="5"/>
        <v>92063422.251426935</v>
      </c>
      <c r="AA22" s="14">
        <f t="shared" si="5"/>
        <v>73546311.869623333</v>
      </c>
      <c r="AB22" s="14">
        <f t="shared" si="5"/>
        <v>113144880.59897694</v>
      </c>
      <c r="AC22" s="14">
        <f t="shared" si="5"/>
        <v>366897654.86715692</v>
      </c>
      <c r="AD22" s="14">
        <f>SUM(AD9:AD21)</f>
        <v>139298030.37869623</v>
      </c>
      <c r="AE22" s="29">
        <f t="shared" si="1"/>
        <v>1095101084.4680281</v>
      </c>
      <c r="AF22" s="29">
        <f t="shared" si="3"/>
        <v>-383229948.53197193</v>
      </c>
    </row>
    <row r="23" spans="2:35" x14ac:dyDescent="0.35">
      <c r="B23" s="48" t="s">
        <v>112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13"/>
      <c r="Z23" s="13"/>
      <c r="AA23" s="13"/>
      <c r="AB23" s="13"/>
      <c r="AC23" s="13"/>
      <c r="AD23" s="13"/>
    </row>
    <row r="24" spans="2:35" ht="9" customHeight="1" x14ac:dyDescent="0.3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8"/>
      <c r="V24" s="13"/>
      <c r="W24" s="13"/>
      <c r="X24" s="13"/>
      <c r="Y24" s="13"/>
      <c r="Z24" s="13"/>
      <c r="AA24" s="13"/>
      <c r="AB24" s="13"/>
      <c r="AC24" s="13"/>
      <c r="AD24" s="15"/>
    </row>
    <row r="25" spans="2:35" x14ac:dyDescent="0.35">
      <c r="B25" s="45" t="s">
        <v>84</v>
      </c>
      <c r="S25" s="13"/>
      <c r="T25" s="13"/>
      <c r="U25" s="13"/>
      <c r="V25" s="13"/>
      <c r="W25" s="13"/>
      <c r="X25" s="13"/>
      <c r="Y25" s="26"/>
      <c r="Z25" s="26"/>
      <c r="AA25" s="26"/>
      <c r="AB25" s="26"/>
      <c r="AC25" s="26"/>
      <c r="AE25" s="39"/>
    </row>
    <row r="26" spans="2:35" ht="10.5" customHeight="1" x14ac:dyDescent="0.35">
      <c r="B26" s="45"/>
      <c r="R26" s="22"/>
      <c r="S26" s="13"/>
      <c r="T26" s="13"/>
      <c r="U26" s="13"/>
      <c r="V26" s="13"/>
      <c r="W26" s="13"/>
      <c r="X26" s="13"/>
      <c r="AE26" s="39"/>
    </row>
    <row r="27" spans="2:35" x14ac:dyDescent="0.35">
      <c r="B27" s="44" t="s">
        <v>118</v>
      </c>
      <c r="R27" s="20"/>
      <c r="S27" s="13"/>
      <c r="T27" s="13"/>
      <c r="U27" s="13"/>
      <c r="V27" s="13"/>
      <c r="W27" s="13"/>
      <c r="X27" s="13"/>
      <c r="Y27" s="22"/>
      <c r="AE27" s="39"/>
      <c r="AF27" s="47"/>
    </row>
    <row r="28" spans="2:35" x14ac:dyDescent="0.35">
      <c r="B28" s="44" t="s">
        <v>119</v>
      </c>
      <c r="Y28"/>
      <c r="AF28" s="29"/>
    </row>
    <row r="29" spans="2:35" x14ac:dyDescent="0.35">
      <c r="B29" s="44" t="s">
        <v>102</v>
      </c>
      <c r="S29" s="13"/>
      <c r="T29" s="13"/>
      <c r="U29" s="13"/>
      <c r="V29" s="13"/>
      <c r="W29" s="13"/>
      <c r="X29" s="13"/>
    </row>
    <row r="30" spans="2:35" x14ac:dyDescent="0.35">
      <c r="B30" s="44" t="s">
        <v>101</v>
      </c>
      <c r="S30" s="13"/>
      <c r="T30" s="13"/>
      <c r="U30" s="13"/>
      <c r="V30" s="13"/>
      <c r="W30" s="13"/>
      <c r="X30" s="13"/>
      <c r="AI30" s="13"/>
    </row>
    <row r="31" spans="2:35" x14ac:dyDescent="0.35">
      <c r="B31" s="44" t="s">
        <v>107</v>
      </c>
      <c r="S31" s="13"/>
      <c r="T31" s="13"/>
      <c r="U31" s="13"/>
      <c r="V31" s="13"/>
      <c r="W31" s="13"/>
      <c r="X31" s="13"/>
    </row>
    <row r="32" spans="2:35" x14ac:dyDescent="0.35">
      <c r="B32" s="44" t="s">
        <v>100</v>
      </c>
      <c r="S32" s="13"/>
      <c r="T32" s="13"/>
      <c r="U32" s="13"/>
      <c r="V32" s="13"/>
      <c r="W32" s="13"/>
      <c r="X32" s="13"/>
      <c r="AB32" s="22"/>
      <c r="AD32" s="22"/>
    </row>
    <row r="33" spans="2:24" x14ac:dyDescent="0.35">
      <c r="B33" s="44" t="s">
        <v>99</v>
      </c>
      <c r="S33" s="13"/>
      <c r="T33" s="13"/>
      <c r="U33" s="13"/>
      <c r="V33" s="13"/>
      <c r="W33" s="13"/>
      <c r="X33" s="13"/>
    </row>
    <row r="34" spans="2:24" x14ac:dyDescent="0.35">
      <c r="B34" s="44" t="s">
        <v>98</v>
      </c>
    </row>
    <row r="35" spans="2:24" x14ac:dyDescent="0.35">
      <c r="B35" s="44" t="s">
        <v>116</v>
      </c>
    </row>
    <row r="36" spans="2:24" x14ac:dyDescent="0.35">
      <c r="B36" s="44" t="s">
        <v>103</v>
      </c>
    </row>
    <row r="37" spans="2:24" x14ac:dyDescent="0.35">
      <c r="B37" s="44" t="s">
        <v>104</v>
      </c>
    </row>
    <row r="38" spans="2:24" x14ac:dyDescent="0.35">
      <c r="B38" s="44" t="s">
        <v>105</v>
      </c>
    </row>
    <row r="39" spans="2:24" x14ac:dyDescent="0.35">
      <c r="B39" s="44" t="s">
        <v>106</v>
      </c>
    </row>
  </sheetData>
  <mergeCells count="6">
    <mergeCell ref="B23:X23"/>
    <mergeCell ref="B1:AD1"/>
    <mergeCell ref="B2:AD2"/>
    <mergeCell ref="B3:AD3"/>
    <mergeCell ref="B4:AD4"/>
    <mergeCell ref="B5:AD5"/>
  </mergeCells>
  <printOptions horizontalCentered="1"/>
  <pageMargins left="0.31496062992125984" right="0.39370078740157483" top="0.74803149606299213" bottom="0.74803149606299213" header="0.31496062992125984" footer="0.31496062992125984"/>
  <pageSetup paperSize="121" scale="75" orientation="landscape" r:id="rId1"/>
  <ignoredErrors>
    <ignoredError sqref="B7:C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8827B-F51A-4858-A722-2C2DB417BFBC}">
  <sheetPr codeName="Hoja3">
    <tabColor theme="8"/>
  </sheetPr>
  <dimension ref="B1:AA39"/>
  <sheetViews>
    <sheetView showGridLines="0" topLeftCell="J1" zoomScale="80" zoomScaleNormal="80" workbookViewId="0">
      <selection activeCell="D40" sqref="D40"/>
    </sheetView>
  </sheetViews>
  <sheetFormatPr baseColWidth="10" defaultColWidth="11.453125" defaultRowHeight="14.5" x14ac:dyDescent="0.35"/>
  <cols>
    <col min="1" max="1" width="2.7265625" style="1" customWidth="1"/>
    <col min="2" max="2" width="9.7265625" style="2" customWidth="1"/>
    <col min="3" max="3" width="43.81640625" style="1" customWidth="1"/>
    <col min="4" max="4" width="15.7265625" style="1" bestFit="1" customWidth="1"/>
    <col min="5" max="5" width="13.1796875" style="1" customWidth="1"/>
    <col min="6" max="9" width="15.7265625" style="1" customWidth="1"/>
    <col min="10" max="10" width="13.1796875" style="1" bestFit="1" customWidth="1"/>
    <col min="11" max="20" width="12.453125" style="1" bestFit="1" customWidth="1"/>
    <col min="21" max="21" width="13.81640625" style="1" bestFit="1" customWidth="1"/>
    <col min="22" max="23" width="13" style="1" hidden="1" customWidth="1"/>
    <col min="24" max="24" width="11.453125" style="1" hidden="1" customWidth="1"/>
    <col min="25" max="25" width="12" style="1" bestFit="1" customWidth="1"/>
    <col min="26" max="26" width="21.26953125" style="1" customWidth="1"/>
    <col min="27" max="16384" width="11.453125" style="1"/>
  </cols>
  <sheetData>
    <row r="1" spans="2:27" ht="15.5" x14ac:dyDescent="0.35">
      <c r="B1" s="49" t="s">
        <v>40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2:27" ht="15.5" x14ac:dyDescent="0.35">
      <c r="B2" s="49" t="s">
        <v>41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35"/>
      <c r="W2" s="35"/>
    </row>
    <row r="3" spans="2:27" ht="18" x14ac:dyDescent="0.35">
      <c r="B3" s="50" t="s">
        <v>114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2:27" ht="15.5" x14ac:dyDescent="0.35">
      <c r="B4" s="49" t="s">
        <v>43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2:27" ht="15.5" x14ac:dyDescent="0.35">
      <c r="B5" s="51" t="s">
        <v>44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2:27" x14ac:dyDescent="0.35">
      <c r="C6" s="2"/>
      <c r="D6" s="2"/>
      <c r="E6" s="2"/>
      <c r="F6" s="2"/>
      <c r="G6" s="2"/>
      <c r="H6" s="2"/>
      <c r="I6" s="2"/>
      <c r="J6" s="2"/>
      <c r="K6" s="2"/>
      <c r="L6" s="2"/>
      <c r="M6" s="16"/>
      <c r="N6" s="2"/>
      <c r="O6" s="2"/>
      <c r="P6" s="2"/>
      <c r="Q6" s="2"/>
      <c r="R6" s="2"/>
      <c r="S6" s="2"/>
      <c r="T6" s="2"/>
      <c r="U6" s="2"/>
    </row>
    <row r="7" spans="2:27" ht="15.5" x14ac:dyDescent="0.35">
      <c r="B7" s="18" t="s">
        <v>12</v>
      </c>
      <c r="C7" s="19" t="s">
        <v>13</v>
      </c>
      <c r="L7" s="24"/>
    </row>
    <row r="8" spans="2:27" s="3" customFormat="1" ht="29" x14ac:dyDescent="0.35">
      <c r="B8" s="7" t="s">
        <v>45</v>
      </c>
      <c r="C8" s="8" t="s">
        <v>46</v>
      </c>
      <c r="D8" s="7" t="s">
        <v>47</v>
      </c>
      <c r="E8" s="43" t="s">
        <v>86</v>
      </c>
      <c r="F8" s="43" t="s">
        <v>92</v>
      </c>
      <c r="G8" s="43" t="s">
        <v>91</v>
      </c>
      <c r="H8" s="43" t="s">
        <v>97</v>
      </c>
      <c r="I8" s="43" t="s">
        <v>78</v>
      </c>
      <c r="J8" s="7" t="s">
        <v>48</v>
      </c>
      <c r="K8" s="7" t="s">
        <v>49</v>
      </c>
      <c r="L8" s="7" t="s">
        <v>50</v>
      </c>
      <c r="M8" s="7" t="s">
        <v>51</v>
      </c>
      <c r="N8" s="7" t="s">
        <v>52</v>
      </c>
      <c r="O8" s="7" t="s">
        <v>53</v>
      </c>
      <c r="P8" s="7" t="s">
        <v>54</v>
      </c>
      <c r="Q8" s="7" t="s">
        <v>55</v>
      </c>
      <c r="R8" s="7" t="s">
        <v>56</v>
      </c>
      <c r="S8" s="7" t="s">
        <v>57</v>
      </c>
      <c r="T8" s="7" t="s">
        <v>58</v>
      </c>
      <c r="U8" s="7" t="s">
        <v>59</v>
      </c>
      <c r="X8" s="3" t="s">
        <v>80</v>
      </c>
    </row>
    <row r="9" spans="2:27" x14ac:dyDescent="0.35">
      <c r="B9" s="4">
        <v>21</v>
      </c>
      <c r="C9" s="5" t="s">
        <v>60</v>
      </c>
      <c r="D9" s="6">
        <v>2014445</v>
      </c>
      <c r="E9" s="6">
        <v>-40289</v>
      </c>
      <c r="F9" s="6">
        <v>-15000</v>
      </c>
      <c r="G9" s="6"/>
      <c r="H9" s="6"/>
      <c r="I9" s="6">
        <f>D9+E9+F9+G9+H9</f>
        <v>1959156</v>
      </c>
      <c r="J9" s="6">
        <v>126010.06600000001</v>
      </c>
      <c r="K9" s="6">
        <v>122310.462</v>
      </c>
      <c r="L9" s="30">
        <v>220149.68</v>
      </c>
      <c r="M9" s="6">
        <v>116229.258</v>
      </c>
      <c r="N9" s="6">
        <v>112333.727</v>
      </c>
      <c r="O9" s="6">
        <v>217320.503</v>
      </c>
      <c r="P9" s="6">
        <v>136655.03039999999</v>
      </c>
      <c r="Q9" s="6">
        <v>137618.15520000001</v>
      </c>
      <c r="R9" s="6">
        <v>273105.67839999998</v>
      </c>
      <c r="S9" s="6">
        <v>136755.6704</v>
      </c>
      <c r="T9" s="6">
        <v>137618.15520000001</v>
      </c>
      <c r="U9" s="6">
        <f>375158.707733333-152109</f>
        <v>223049.70773333299</v>
      </c>
      <c r="V9" s="20">
        <f>SUM(J9:U9)</f>
        <v>1959156.0933333328</v>
      </c>
      <c r="W9" s="20">
        <f>V9-I9</f>
        <v>9.3333332799375057E-2</v>
      </c>
      <c r="Y9" s="20"/>
      <c r="Z9" s="46"/>
      <c r="AA9" s="20"/>
    </row>
    <row r="10" spans="2:27" x14ac:dyDescent="0.35">
      <c r="B10" s="4">
        <v>22</v>
      </c>
      <c r="C10" s="5" t="s">
        <v>61</v>
      </c>
      <c r="D10" s="6">
        <v>335337</v>
      </c>
      <c r="E10" s="6">
        <v>-16767</v>
      </c>
      <c r="F10" s="6">
        <v>-18162</v>
      </c>
      <c r="G10" s="6"/>
      <c r="H10" s="6">
        <v>-35000</v>
      </c>
      <c r="I10" s="6">
        <f t="shared" ref="I10:I22" si="0">D10+E10+F10+G10+H10</f>
        <v>265408</v>
      </c>
      <c r="J10" s="6">
        <v>0</v>
      </c>
      <c r="K10" s="6">
        <v>2746.768</v>
      </c>
      <c r="L10" s="6">
        <v>4813.7489999999998</v>
      </c>
      <c r="M10" s="6">
        <v>3304.7330000000002</v>
      </c>
      <c r="N10" s="6">
        <v>8825.3490000000002</v>
      </c>
      <c r="O10" s="6">
        <v>4766.1570000000002</v>
      </c>
      <c r="P10" s="6">
        <v>13375.472000000002</v>
      </c>
      <c r="Q10" s="6">
        <v>15042.138999999999</v>
      </c>
      <c r="R10" s="6">
        <v>88542.138999999996</v>
      </c>
      <c r="S10" s="6">
        <v>15042.138999999999</v>
      </c>
      <c r="T10" s="6">
        <v>13816.786000000015</v>
      </c>
      <c r="U10" s="6">
        <v>95132.572</v>
      </c>
      <c r="V10" s="20">
        <f t="shared" ref="V10:V22" si="1">SUM(J10:U10)</f>
        <v>265408.00300000003</v>
      </c>
      <c r="W10" s="20">
        <f t="shared" ref="W10:W22" si="2">V10-I10</f>
        <v>3.0000000260770321E-3</v>
      </c>
      <c r="Y10" s="20"/>
      <c r="Z10" s="46"/>
      <c r="AA10" s="20"/>
    </row>
    <row r="11" spans="2:27" x14ac:dyDescent="0.35">
      <c r="B11" s="4">
        <v>23</v>
      </c>
      <c r="C11" s="5" t="s">
        <v>62</v>
      </c>
      <c r="D11" s="6">
        <v>18237</v>
      </c>
      <c r="E11" s="6"/>
      <c r="F11" s="6">
        <v>44819</v>
      </c>
      <c r="G11" s="6"/>
      <c r="H11" s="6"/>
      <c r="I11" s="6">
        <f t="shared" si="0"/>
        <v>63056</v>
      </c>
      <c r="J11" s="6">
        <v>1847.163</v>
      </c>
      <c r="K11" s="6">
        <v>46583.825000000004</v>
      </c>
      <c r="L11" s="6">
        <v>3099.4070000000002</v>
      </c>
      <c r="M11" s="6">
        <v>3643.6289999999999</v>
      </c>
      <c r="N11" s="6">
        <v>1808.9839999999999</v>
      </c>
      <c r="O11" s="6">
        <v>3082.9569999999999</v>
      </c>
      <c r="P11" s="6">
        <v>2708.4580000000001</v>
      </c>
      <c r="Q11" s="6">
        <v>1800</v>
      </c>
      <c r="R11" s="6">
        <v>3099.4070000000002</v>
      </c>
      <c r="S11" s="6">
        <v>1800</v>
      </c>
      <c r="T11" s="6">
        <v>1800</v>
      </c>
      <c r="U11" s="6">
        <v>2191.4070000000002</v>
      </c>
      <c r="V11" s="20">
        <f t="shared" si="1"/>
        <v>73465.237000000008</v>
      </c>
      <c r="W11" s="20">
        <f t="shared" si="2"/>
        <v>10409.237000000008</v>
      </c>
      <c r="X11" s="1" t="s">
        <v>79</v>
      </c>
      <c r="Y11" s="20"/>
      <c r="Z11" s="20"/>
      <c r="AA11" s="20"/>
    </row>
    <row r="12" spans="2:27" x14ac:dyDescent="0.35">
      <c r="B12" s="4">
        <v>24</v>
      </c>
      <c r="C12" s="5" t="s">
        <v>63</v>
      </c>
      <c r="D12" s="36">
        <v>49205148</v>
      </c>
      <c r="E12" s="36"/>
      <c r="F12" s="36"/>
      <c r="G12" s="36">
        <v>-52879</v>
      </c>
      <c r="H12" s="36">
        <v>-99000</v>
      </c>
      <c r="I12" s="6">
        <f t="shared" si="0"/>
        <v>49053269</v>
      </c>
      <c r="J12" s="6">
        <v>51106.815999999999</v>
      </c>
      <c r="K12" s="6">
        <v>5250102.3599999994</v>
      </c>
      <c r="L12" s="6">
        <v>4566091.7789999992</v>
      </c>
      <c r="M12" s="6">
        <v>2579870.4780000001</v>
      </c>
      <c r="N12" s="6">
        <v>426779.56300000002</v>
      </c>
      <c r="O12" s="6">
        <v>4806339.046000001</v>
      </c>
      <c r="P12" s="6">
        <v>5209064.6370000001</v>
      </c>
      <c r="Q12" s="6">
        <v>5198362.1040000003</v>
      </c>
      <c r="R12" s="6">
        <v>5277718.188000001</v>
      </c>
      <c r="S12" s="6">
        <v>5154901.1900000004</v>
      </c>
      <c r="T12" s="6">
        <v>5154901.1900000004</v>
      </c>
      <c r="U12" s="6">
        <v>5378031.2759999996</v>
      </c>
      <c r="V12" s="20">
        <f>SUM(J12:U12)</f>
        <v>49053268.626999997</v>
      </c>
      <c r="W12" s="20">
        <f t="shared" si="2"/>
        <v>-0.37300000339746475</v>
      </c>
      <c r="Y12" s="20"/>
      <c r="Z12" s="46"/>
      <c r="AA12" s="20"/>
    </row>
    <row r="13" spans="2:27" x14ac:dyDescent="0.35">
      <c r="B13" s="4">
        <v>25</v>
      </c>
      <c r="C13" s="5" t="s">
        <v>64</v>
      </c>
      <c r="D13" s="6">
        <v>5065986</v>
      </c>
      <c r="E13" s="6"/>
      <c r="F13" s="6"/>
      <c r="G13" s="6"/>
      <c r="H13" s="6"/>
      <c r="I13" s="6">
        <f t="shared" si="0"/>
        <v>5065986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2572518.9780000001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2382487.267</v>
      </c>
      <c r="V13" s="20">
        <f t="shared" si="1"/>
        <v>4955006.2450000001</v>
      </c>
      <c r="W13" s="20">
        <f t="shared" si="2"/>
        <v>-110979.75499999989</v>
      </c>
      <c r="X13" s="1" t="s">
        <v>81</v>
      </c>
      <c r="Y13" s="20"/>
      <c r="Z13" s="20"/>
      <c r="AA13" s="20"/>
    </row>
    <row r="14" spans="2:27" ht="15" hidden="1" customHeight="1" x14ac:dyDescent="0.35">
      <c r="B14" s="4">
        <v>26</v>
      </c>
      <c r="C14" s="5" t="s">
        <v>65</v>
      </c>
      <c r="D14" s="6"/>
      <c r="E14" s="6"/>
      <c r="F14" s="6"/>
      <c r="G14" s="6"/>
      <c r="H14" s="6"/>
      <c r="I14" s="6">
        <f t="shared" si="0"/>
        <v>0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20">
        <f t="shared" si="1"/>
        <v>0</v>
      </c>
      <c r="W14" s="20">
        <f t="shared" si="2"/>
        <v>0</v>
      </c>
      <c r="Y14" s="20"/>
      <c r="Z14" s="20"/>
      <c r="AA14" s="20"/>
    </row>
    <row r="15" spans="2:27" ht="15" hidden="1" customHeight="1" x14ac:dyDescent="0.35">
      <c r="B15" s="4">
        <v>27</v>
      </c>
      <c r="C15" s="5" t="s">
        <v>74</v>
      </c>
      <c r="D15" s="6"/>
      <c r="E15" s="6"/>
      <c r="F15" s="6"/>
      <c r="G15" s="6"/>
      <c r="H15" s="6"/>
      <c r="I15" s="6">
        <f t="shared" si="0"/>
        <v>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20">
        <f t="shared" si="1"/>
        <v>0</v>
      </c>
      <c r="W15" s="20">
        <f t="shared" si="2"/>
        <v>0</v>
      </c>
      <c r="Y15" s="20"/>
      <c r="Z15" s="20"/>
      <c r="AA15" s="20"/>
    </row>
    <row r="16" spans="2:27" hidden="1" x14ac:dyDescent="0.35">
      <c r="B16" s="4">
        <v>28</v>
      </c>
      <c r="C16" s="5" t="s">
        <v>75</v>
      </c>
      <c r="D16" s="6"/>
      <c r="E16" s="6"/>
      <c r="F16" s="6"/>
      <c r="G16" s="6"/>
      <c r="H16" s="6"/>
      <c r="I16" s="6">
        <f t="shared" si="0"/>
        <v>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20">
        <f t="shared" si="1"/>
        <v>0</v>
      </c>
      <c r="W16" s="20">
        <f t="shared" si="2"/>
        <v>0</v>
      </c>
      <c r="Y16" s="20"/>
      <c r="Z16" s="20"/>
      <c r="AA16" s="20"/>
    </row>
    <row r="17" spans="2:27" hidden="1" x14ac:dyDescent="0.35">
      <c r="B17" s="4">
        <v>29</v>
      </c>
      <c r="C17" s="5" t="s">
        <v>66</v>
      </c>
      <c r="D17" s="6"/>
      <c r="E17" s="6"/>
      <c r="F17" s="6"/>
      <c r="G17" s="6"/>
      <c r="H17" s="6"/>
      <c r="I17" s="6">
        <f t="shared" si="0"/>
        <v>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20">
        <f t="shared" si="1"/>
        <v>0</v>
      </c>
      <c r="W17" s="20">
        <f t="shared" si="2"/>
        <v>0</v>
      </c>
      <c r="Y17" s="20"/>
      <c r="Z17" s="20"/>
      <c r="AA17" s="20"/>
    </row>
    <row r="18" spans="2:27" hidden="1" x14ac:dyDescent="0.35">
      <c r="B18" s="4">
        <v>30</v>
      </c>
      <c r="C18" s="5" t="s">
        <v>67</v>
      </c>
      <c r="D18" s="6"/>
      <c r="E18" s="6"/>
      <c r="F18" s="6"/>
      <c r="G18" s="6"/>
      <c r="H18" s="6"/>
      <c r="I18" s="6">
        <f t="shared" si="0"/>
        <v>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20">
        <f t="shared" si="1"/>
        <v>0</v>
      </c>
      <c r="W18" s="20">
        <f t="shared" si="2"/>
        <v>0</v>
      </c>
      <c r="Y18" s="20"/>
      <c r="Z18" s="20"/>
      <c r="AA18" s="20"/>
    </row>
    <row r="19" spans="2:27" hidden="1" x14ac:dyDescent="0.35">
      <c r="B19" s="4">
        <v>31</v>
      </c>
      <c r="C19" s="5" t="s">
        <v>68</v>
      </c>
      <c r="D19" s="6"/>
      <c r="E19" s="6"/>
      <c r="F19" s="6"/>
      <c r="G19" s="6"/>
      <c r="H19" s="6"/>
      <c r="I19" s="6">
        <f t="shared" si="0"/>
        <v>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20">
        <f t="shared" si="1"/>
        <v>0</v>
      </c>
      <c r="W19" s="20">
        <f t="shared" si="2"/>
        <v>0</v>
      </c>
      <c r="Y19" s="20"/>
      <c r="Z19" s="20"/>
      <c r="AA19" s="20"/>
    </row>
    <row r="20" spans="2:27" x14ac:dyDescent="0.35">
      <c r="B20" s="4">
        <v>32</v>
      </c>
      <c r="C20" s="5" t="s">
        <v>69</v>
      </c>
      <c r="D20" s="6">
        <v>84113519</v>
      </c>
      <c r="E20" s="6"/>
      <c r="F20" s="6"/>
      <c r="G20" s="6"/>
      <c r="H20" s="6"/>
      <c r="I20" s="6">
        <f t="shared" si="0"/>
        <v>84113519</v>
      </c>
      <c r="J20" s="6">
        <v>1104987.341</v>
      </c>
      <c r="K20" s="6">
        <v>1992285.7930000001</v>
      </c>
      <c r="L20" s="6">
        <v>542603.12100000004</v>
      </c>
      <c r="M20" s="6">
        <v>2690100.1320000002</v>
      </c>
      <c r="N20" s="6">
        <v>5143847.0789999999</v>
      </c>
      <c r="O20" s="6">
        <v>591204.93900000001</v>
      </c>
      <c r="P20" s="6">
        <v>6208939.71</v>
      </c>
      <c r="Q20" s="6">
        <v>20008939.710000001</v>
      </c>
      <c r="R20" s="6">
        <v>9208939.7100000009</v>
      </c>
      <c r="S20" s="6">
        <v>24203792.043000005</v>
      </c>
      <c r="T20" s="6">
        <v>6208939.71</v>
      </c>
      <c r="U20" s="6">
        <v>6208939.7199999997</v>
      </c>
      <c r="V20" s="20">
        <f t="shared" si="1"/>
        <v>84113519.008000001</v>
      </c>
      <c r="W20" s="20">
        <f t="shared" si="2"/>
        <v>8.0000013113021851E-3</v>
      </c>
      <c r="Y20" s="20"/>
      <c r="Z20" s="20"/>
      <c r="AA20" s="20"/>
    </row>
    <row r="21" spans="2:27" hidden="1" x14ac:dyDescent="0.35">
      <c r="B21" s="4">
        <v>33</v>
      </c>
      <c r="C21" s="5" t="s">
        <v>70</v>
      </c>
      <c r="D21" s="6"/>
      <c r="E21" s="6"/>
      <c r="F21" s="6"/>
      <c r="G21" s="6"/>
      <c r="H21" s="6"/>
      <c r="I21" s="6">
        <f t="shared" si="0"/>
        <v>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20">
        <f t="shared" si="1"/>
        <v>0</v>
      </c>
      <c r="W21" s="20">
        <f t="shared" si="2"/>
        <v>0</v>
      </c>
      <c r="Y21" s="20"/>
      <c r="Z21" s="20"/>
      <c r="AA21" s="20"/>
    </row>
    <row r="22" spans="2:27" x14ac:dyDescent="0.35">
      <c r="B22" s="4">
        <v>34</v>
      </c>
      <c r="C22" s="5" t="s">
        <v>71</v>
      </c>
      <c r="D22" s="6">
        <v>8037136</v>
      </c>
      <c r="E22" s="6"/>
      <c r="F22" s="6"/>
      <c r="G22" s="6"/>
      <c r="H22" s="6"/>
      <c r="I22" s="6">
        <f t="shared" si="0"/>
        <v>8037136</v>
      </c>
      <c r="J22" s="6">
        <v>0</v>
      </c>
      <c r="K22" s="6">
        <v>0</v>
      </c>
      <c r="L22" s="6">
        <v>1903941.6400000001</v>
      </c>
      <c r="M22" s="6">
        <v>697391.51</v>
      </c>
      <c r="N22" s="6">
        <v>3167774.4750000001</v>
      </c>
      <c r="O22" s="6">
        <v>0</v>
      </c>
      <c r="P22" s="6">
        <v>0</v>
      </c>
      <c r="Q22" s="6">
        <v>0</v>
      </c>
      <c r="R22" s="6">
        <v>2492434.2850000001</v>
      </c>
      <c r="S22" s="6">
        <v>678437.11760999996</v>
      </c>
      <c r="T22" s="6">
        <v>3353796.9380000001</v>
      </c>
      <c r="U22" s="6">
        <v>0</v>
      </c>
      <c r="V22" s="20">
        <f t="shared" si="1"/>
        <v>12293775.965610001</v>
      </c>
      <c r="W22" s="20">
        <f t="shared" si="2"/>
        <v>4256639.9656100012</v>
      </c>
      <c r="X22" s="1" t="s">
        <v>81</v>
      </c>
      <c r="Y22" s="20"/>
      <c r="Z22" s="20"/>
      <c r="AA22" s="20"/>
    </row>
    <row r="23" spans="2:27" s="3" customFormat="1" x14ac:dyDescent="0.35">
      <c r="B23" s="11"/>
      <c r="C23" s="12" t="s">
        <v>73</v>
      </c>
      <c r="D23" s="14">
        <f t="shared" ref="D23:U23" si="3">SUM(D9:D22)</f>
        <v>148789808</v>
      </c>
      <c r="E23" s="14">
        <f t="shared" si="3"/>
        <v>-57056</v>
      </c>
      <c r="F23" s="14">
        <f t="shared" si="3"/>
        <v>11657</v>
      </c>
      <c r="G23" s="14">
        <f t="shared" si="3"/>
        <v>-52879</v>
      </c>
      <c r="H23" s="14">
        <f t="shared" si="3"/>
        <v>-134000</v>
      </c>
      <c r="I23" s="14">
        <f>SUM(I9:I22)</f>
        <v>148557530</v>
      </c>
      <c r="J23" s="14">
        <f t="shared" si="3"/>
        <v>1283951.3859999999</v>
      </c>
      <c r="K23" s="14">
        <f t="shared" si="3"/>
        <v>7414029.2079999987</v>
      </c>
      <c r="L23" s="14">
        <f t="shared" si="3"/>
        <v>7240699.3760000002</v>
      </c>
      <c r="M23" s="14">
        <f t="shared" si="3"/>
        <v>6090539.7400000002</v>
      </c>
      <c r="N23" s="14">
        <f t="shared" si="3"/>
        <v>8861369.1769999992</v>
      </c>
      <c r="O23" s="14">
        <f t="shared" si="3"/>
        <v>8195232.580000001</v>
      </c>
      <c r="P23" s="14">
        <f t="shared" si="3"/>
        <v>11570743.307399999</v>
      </c>
      <c r="Q23" s="14">
        <f t="shared" si="3"/>
        <v>25361762.108200002</v>
      </c>
      <c r="R23" s="14">
        <f t="shared" si="3"/>
        <v>17343839.407400001</v>
      </c>
      <c r="S23" s="14">
        <f t="shared" si="3"/>
        <v>30190728.160010006</v>
      </c>
      <c r="T23" s="14">
        <f t="shared" si="3"/>
        <v>14870872.779200003</v>
      </c>
      <c r="U23" s="14">
        <f t="shared" si="3"/>
        <v>14289831.949733332</v>
      </c>
      <c r="V23" s="20"/>
      <c r="W23" s="20"/>
    </row>
    <row r="24" spans="2:27" x14ac:dyDescent="0.35">
      <c r="B24" s="48" t="s">
        <v>112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7" x14ac:dyDescent="0.3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38"/>
      <c r="V25" s="13"/>
      <c r="W25" s="13"/>
      <c r="X25" s="13"/>
    </row>
    <row r="26" spans="2:27" x14ac:dyDescent="0.35">
      <c r="B26" s="45" t="s">
        <v>84</v>
      </c>
      <c r="S26" s="13"/>
      <c r="T26" s="13"/>
      <c r="U26" s="13"/>
      <c r="V26" s="13"/>
      <c r="W26" s="13"/>
      <c r="X26" s="13"/>
    </row>
    <row r="27" spans="2:27" x14ac:dyDescent="0.35">
      <c r="J27" s="13"/>
    </row>
    <row r="28" spans="2:27" x14ac:dyDescent="0.35">
      <c r="B28" s="44" t="s">
        <v>109</v>
      </c>
      <c r="J28" s="13"/>
      <c r="K28" s="13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2:27" x14ac:dyDescent="0.35">
      <c r="B29" s="44" t="s">
        <v>98</v>
      </c>
      <c r="J29" s="13"/>
      <c r="K29" s="13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2:27" x14ac:dyDescent="0.35">
      <c r="B30" s="44" t="s">
        <v>110</v>
      </c>
      <c r="J30" s="13"/>
      <c r="K30" s="13"/>
      <c r="O30" s="22"/>
      <c r="U30" s="22"/>
    </row>
    <row r="31" spans="2:27" x14ac:dyDescent="0.35">
      <c r="B31" s="44" t="s">
        <v>113</v>
      </c>
      <c r="J31" s="41"/>
      <c r="K31" s="41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2:27" x14ac:dyDescent="0.35">
      <c r="J32" s="41"/>
      <c r="K32" s="41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0:22" x14ac:dyDescent="0.35"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2"/>
    </row>
    <row r="34" spans="10:22" x14ac:dyDescent="0.35">
      <c r="J34" s="13"/>
      <c r="K34" s="13"/>
    </row>
    <row r="37" spans="10:22" x14ac:dyDescent="0.35">
      <c r="J37" s="13"/>
      <c r="K37" s="13"/>
    </row>
    <row r="38" spans="10:22" x14ac:dyDescent="0.35">
      <c r="J38" s="13"/>
      <c r="K38" s="13"/>
    </row>
    <row r="39" spans="10:22" x14ac:dyDescent="0.35">
      <c r="J39" s="13"/>
      <c r="K39" s="13"/>
    </row>
  </sheetData>
  <mergeCells count="6">
    <mergeCell ref="B24:X24"/>
    <mergeCell ref="B1:U1"/>
    <mergeCell ref="B2:U2"/>
    <mergeCell ref="B3:U3"/>
    <mergeCell ref="B4:U4"/>
    <mergeCell ref="B5:U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C50E-6BB8-4929-B62D-D9E00B41B362}">
  <sheetPr codeName="Hoja4">
    <tabColor theme="8"/>
  </sheetPr>
  <dimension ref="B1:Y39"/>
  <sheetViews>
    <sheetView showGridLines="0" topLeftCell="H6" zoomScale="80" zoomScaleNormal="80" workbookViewId="0">
      <selection activeCell="T31" sqref="T31"/>
    </sheetView>
  </sheetViews>
  <sheetFormatPr baseColWidth="10" defaultColWidth="11.453125" defaultRowHeight="14.5" x14ac:dyDescent="0.35"/>
  <cols>
    <col min="1" max="1" width="2.7265625" style="1" customWidth="1"/>
    <col min="2" max="2" width="9.7265625" style="2" customWidth="1"/>
    <col min="3" max="3" width="43.81640625" style="1" customWidth="1"/>
    <col min="4" max="4" width="13" style="1" bestFit="1" customWidth="1"/>
    <col min="5" max="5" width="13" style="1" customWidth="1"/>
    <col min="6" max="6" width="15" style="1" customWidth="1"/>
    <col min="7" max="7" width="14.54296875" style="1" customWidth="1"/>
    <col min="8" max="8" width="13" style="1" customWidth="1"/>
    <col min="9" max="9" width="10.81640625" style="1" bestFit="1" customWidth="1"/>
    <col min="10" max="10" width="12" style="1" customWidth="1"/>
    <col min="11" max="19" width="12" style="1" bestFit="1" customWidth="1"/>
    <col min="20" max="20" width="13.7265625" style="1" bestFit="1" customWidth="1"/>
    <col min="21" max="21" width="13" style="1" hidden="1" customWidth="1"/>
    <col min="22" max="23" width="11.453125" style="1" hidden="1" customWidth="1"/>
    <col min="24" max="24" width="12" style="1" bestFit="1" customWidth="1"/>
    <col min="25" max="25" width="11.453125" style="1" customWidth="1"/>
    <col min="26" max="16384" width="11.453125" style="1"/>
  </cols>
  <sheetData>
    <row r="1" spans="2:25" ht="15.5" x14ac:dyDescent="0.35">
      <c r="B1" s="49" t="s">
        <v>40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2:25" ht="15.5" x14ac:dyDescent="0.35">
      <c r="B2" s="49" t="s">
        <v>41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2:25" ht="18" x14ac:dyDescent="0.35">
      <c r="B3" s="50" t="s">
        <v>114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2:25" ht="15.5" x14ac:dyDescent="0.35">
      <c r="B4" s="49" t="s">
        <v>43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2:25" ht="15.5" x14ac:dyDescent="0.35">
      <c r="B5" s="51" t="s">
        <v>44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2:25" x14ac:dyDescent="0.35">
      <c r="C6" s="2"/>
      <c r="D6" s="2"/>
      <c r="E6" s="2"/>
      <c r="F6" s="2"/>
      <c r="G6" s="2"/>
      <c r="H6" s="2"/>
      <c r="I6" s="2"/>
      <c r="J6" s="2"/>
      <c r="K6" s="2"/>
      <c r="L6" s="16"/>
      <c r="M6" s="2"/>
      <c r="N6" s="2"/>
      <c r="O6" s="2"/>
      <c r="P6" s="2"/>
      <c r="Q6" s="2"/>
      <c r="R6" s="2"/>
      <c r="S6" s="2"/>
      <c r="T6" s="2"/>
    </row>
    <row r="7" spans="2:25" ht="15.5" x14ac:dyDescent="0.35">
      <c r="B7" s="18" t="s">
        <v>76</v>
      </c>
      <c r="C7" s="19" t="s">
        <v>77</v>
      </c>
      <c r="K7" s="24"/>
    </row>
    <row r="8" spans="2:25" s="3" customFormat="1" ht="29" x14ac:dyDescent="0.35">
      <c r="B8" s="7" t="s">
        <v>45</v>
      </c>
      <c r="C8" s="8" t="s">
        <v>46</v>
      </c>
      <c r="D8" s="7" t="s">
        <v>47</v>
      </c>
      <c r="E8" s="43" t="s">
        <v>86</v>
      </c>
      <c r="F8" s="43" t="s">
        <v>89</v>
      </c>
      <c r="G8" s="43" t="s">
        <v>93</v>
      </c>
      <c r="H8" s="43" t="s">
        <v>78</v>
      </c>
      <c r="I8" s="7" t="s">
        <v>48</v>
      </c>
      <c r="J8" s="7" t="s">
        <v>49</v>
      </c>
      <c r="K8" s="7" t="s">
        <v>50</v>
      </c>
      <c r="L8" s="7" t="s">
        <v>51</v>
      </c>
      <c r="M8" s="7" t="s">
        <v>52</v>
      </c>
      <c r="N8" s="7" t="s">
        <v>53</v>
      </c>
      <c r="O8" s="7" t="s">
        <v>54</v>
      </c>
      <c r="P8" s="7" t="s">
        <v>55</v>
      </c>
      <c r="Q8" s="7" t="s">
        <v>56</v>
      </c>
      <c r="R8" s="7" t="s">
        <v>57</v>
      </c>
      <c r="S8" s="7" t="s">
        <v>58</v>
      </c>
      <c r="T8" s="7" t="s">
        <v>59</v>
      </c>
      <c r="W8" s="3" t="s">
        <v>80</v>
      </c>
    </row>
    <row r="9" spans="2:25" x14ac:dyDescent="0.35">
      <c r="B9" s="4">
        <v>21</v>
      </c>
      <c r="C9" s="5" t="s">
        <v>60</v>
      </c>
      <c r="D9" s="6">
        <v>2667584</v>
      </c>
      <c r="E9" s="6">
        <v>-53352</v>
      </c>
      <c r="F9" s="6">
        <v>-34570</v>
      </c>
      <c r="G9" s="6"/>
      <c r="H9" s="6">
        <f>D9+E9+F9+G9</f>
        <v>2579662</v>
      </c>
      <c r="I9" s="6">
        <v>166323.31099999999</v>
      </c>
      <c r="J9" s="6">
        <v>159882.62899999999</v>
      </c>
      <c r="K9" s="6">
        <v>289470.23700000002</v>
      </c>
      <c r="L9" s="6">
        <v>146540.872</v>
      </c>
      <c r="M9" s="6">
        <v>145258.753</v>
      </c>
      <c r="N9" s="6">
        <v>283325.35600000003</v>
      </c>
      <c r="O9" s="6">
        <v>181312.01759999999</v>
      </c>
      <c r="P9" s="6">
        <v>182362.69919999997</v>
      </c>
      <c r="Q9" s="6">
        <v>344690.152</v>
      </c>
      <c r="R9" s="6">
        <v>181815.2176</v>
      </c>
      <c r="S9" s="6">
        <v>182865.89919999999</v>
      </c>
      <c r="T9" s="6">
        <f>512528.914666666-196714</f>
        <v>315814.91466666601</v>
      </c>
      <c r="U9" s="20">
        <f>SUM(I9:T9)</f>
        <v>2579662.0582666658</v>
      </c>
      <c r="V9" s="20">
        <f>U9-H9</f>
        <v>5.8266665786504745E-2</v>
      </c>
      <c r="W9" s="1" t="s">
        <v>117</v>
      </c>
      <c r="X9" s="20"/>
      <c r="Y9" s="20"/>
    </row>
    <row r="10" spans="2:25" x14ac:dyDescent="0.35">
      <c r="B10" s="4">
        <v>22</v>
      </c>
      <c r="C10" s="5" t="s">
        <v>61</v>
      </c>
      <c r="D10" s="6">
        <v>691408</v>
      </c>
      <c r="E10" s="6">
        <v>-34570</v>
      </c>
      <c r="F10" s="6">
        <v>34570</v>
      </c>
      <c r="G10" s="6"/>
      <c r="H10" s="6">
        <f t="shared" ref="H10:H22" si="0">D10+E10+F10+G10</f>
        <v>691408</v>
      </c>
      <c r="I10" s="6">
        <v>5174.0640000000003</v>
      </c>
      <c r="J10" s="6">
        <v>20836.226999999999</v>
      </c>
      <c r="K10" s="6">
        <v>5832.3040000000001</v>
      </c>
      <c r="L10" s="6">
        <v>25896.555</v>
      </c>
      <c r="M10" s="6">
        <v>52553.87</v>
      </c>
      <c r="N10" s="6">
        <v>25869.288</v>
      </c>
      <c r="O10" s="6">
        <v>46936.141000000003</v>
      </c>
      <c r="P10" s="6">
        <v>46425.349000000002</v>
      </c>
      <c r="Q10" s="6">
        <v>60113.828000000001</v>
      </c>
      <c r="R10" s="6">
        <v>69830.627999999997</v>
      </c>
      <c r="S10" s="6">
        <v>60809.072</v>
      </c>
      <c r="T10" s="6">
        <v>271130.674</v>
      </c>
      <c r="U10" s="20">
        <f t="shared" ref="U10:U22" si="1">SUM(I10:T10)</f>
        <v>691408</v>
      </c>
      <c r="V10" s="20">
        <f t="shared" ref="V10:V22" si="2">U10-H10</f>
        <v>0</v>
      </c>
      <c r="X10" s="20"/>
      <c r="Y10" s="20"/>
    </row>
    <row r="11" spans="2:25" x14ac:dyDescent="0.35">
      <c r="B11" s="4">
        <v>23</v>
      </c>
      <c r="C11" s="5" t="s">
        <v>62</v>
      </c>
      <c r="D11" s="6">
        <v>62957</v>
      </c>
      <c r="E11" s="6"/>
      <c r="F11" s="6"/>
      <c r="G11" s="6"/>
      <c r="H11" s="6">
        <f t="shared" si="0"/>
        <v>62957</v>
      </c>
      <c r="I11" s="6">
        <v>3290.6970000000001</v>
      </c>
      <c r="J11" s="6">
        <v>4085.8339999999998</v>
      </c>
      <c r="K11" s="6">
        <v>6024.6769999999997</v>
      </c>
      <c r="L11" s="6">
        <v>3249.8649999999998</v>
      </c>
      <c r="M11" s="6">
        <v>3190.45</v>
      </c>
      <c r="N11" s="6">
        <v>5883.07</v>
      </c>
      <c r="O11" s="6">
        <v>4000</v>
      </c>
      <c r="P11" s="6">
        <v>4000</v>
      </c>
      <c r="Q11" s="6">
        <v>7000</v>
      </c>
      <c r="R11" s="6">
        <v>4500</v>
      </c>
      <c r="S11" s="6">
        <v>4500</v>
      </c>
      <c r="T11" s="6">
        <v>10555.791999999999</v>
      </c>
      <c r="U11" s="20">
        <f t="shared" si="1"/>
        <v>60280.384999999995</v>
      </c>
      <c r="V11" s="20">
        <f t="shared" si="2"/>
        <v>-2676.6150000000052</v>
      </c>
      <c r="W11" s="1" t="s">
        <v>82</v>
      </c>
      <c r="X11" s="20"/>
      <c r="Y11" s="20"/>
    </row>
    <row r="12" spans="2:25" x14ac:dyDescent="0.35">
      <c r="B12" s="4">
        <v>24</v>
      </c>
      <c r="C12" s="5" t="s">
        <v>63</v>
      </c>
      <c r="D12" s="6">
        <v>41879230</v>
      </c>
      <c r="E12" s="6"/>
      <c r="F12" s="6"/>
      <c r="G12" s="6"/>
      <c r="H12" s="6">
        <f t="shared" si="0"/>
        <v>41879230</v>
      </c>
      <c r="I12" s="6">
        <v>38611.793000000005</v>
      </c>
      <c r="J12" s="6">
        <v>130199.507</v>
      </c>
      <c r="K12" s="6">
        <v>5002173.1449999996</v>
      </c>
      <c r="L12" s="6">
        <v>1910352.031</v>
      </c>
      <c r="M12" s="6">
        <v>859339.59499999997</v>
      </c>
      <c r="N12" s="6">
        <v>453843.45400000003</v>
      </c>
      <c r="O12" s="6">
        <v>4593853.2380000008</v>
      </c>
      <c r="P12" s="6">
        <v>1605879.8</v>
      </c>
      <c r="Q12" s="6">
        <v>4122063.6329999999</v>
      </c>
      <c r="R12" s="6">
        <v>10783205.339</v>
      </c>
      <c r="S12" s="6">
        <v>7149946.4087799992</v>
      </c>
      <c r="T12" s="6">
        <v>3903529.7882200005</v>
      </c>
      <c r="U12" s="20">
        <f t="shared" si="1"/>
        <v>40552997.732000008</v>
      </c>
      <c r="V12" s="20">
        <f t="shared" si="2"/>
        <v>-1326232.2679999918</v>
      </c>
      <c r="W12" s="1" t="s">
        <v>83</v>
      </c>
      <c r="X12" s="20"/>
      <c r="Y12" s="20"/>
    </row>
    <row r="13" spans="2:25" x14ac:dyDescent="0.35">
      <c r="B13" s="4">
        <v>25</v>
      </c>
      <c r="C13" s="5" t="s">
        <v>64</v>
      </c>
      <c r="D13" s="6">
        <v>10</v>
      </c>
      <c r="E13" s="6"/>
      <c r="F13" s="6"/>
      <c r="G13" s="6">
        <v>15882</v>
      </c>
      <c r="H13" s="6">
        <f t="shared" si="0"/>
        <v>15892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15882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20">
        <f t="shared" si="1"/>
        <v>15882</v>
      </c>
      <c r="V13" s="20">
        <f t="shared" si="2"/>
        <v>-10</v>
      </c>
      <c r="X13" s="20"/>
      <c r="Y13" s="20"/>
    </row>
    <row r="14" spans="2:25" hidden="1" x14ac:dyDescent="0.35">
      <c r="B14" s="4">
        <v>26</v>
      </c>
      <c r="C14" s="5" t="s">
        <v>65</v>
      </c>
      <c r="D14" s="6"/>
      <c r="E14" s="6"/>
      <c r="F14" s="6"/>
      <c r="G14" s="6"/>
      <c r="H14" s="6">
        <f t="shared" si="0"/>
        <v>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20">
        <f t="shared" si="1"/>
        <v>0</v>
      </c>
      <c r="V14" s="20">
        <f t="shared" si="2"/>
        <v>0</v>
      </c>
      <c r="X14" s="20"/>
      <c r="Y14" s="20"/>
    </row>
    <row r="15" spans="2:25" hidden="1" x14ac:dyDescent="0.35">
      <c r="B15" s="4">
        <v>27</v>
      </c>
      <c r="C15" s="5" t="s">
        <v>74</v>
      </c>
      <c r="D15" s="6"/>
      <c r="E15" s="6"/>
      <c r="F15" s="6"/>
      <c r="G15" s="6"/>
      <c r="H15" s="6">
        <f t="shared" si="0"/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20">
        <f t="shared" si="1"/>
        <v>0</v>
      </c>
      <c r="V15" s="20">
        <f t="shared" si="2"/>
        <v>0</v>
      </c>
      <c r="X15" s="20"/>
      <c r="Y15" s="20"/>
    </row>
    <row r="16" spans="2:25" hidden="1" x14ac:dyDescent="0.35">
      <c r="B16" s="4">
        <v>28</v>
      </c>
      <c r="C16" s="5" t="s">
        <v>75</v>
      </c>
      <c r="D16" s="6"/>
      <c r="E16" s="6"/>
      <c r="F16" s="6"/>
      <c r="G16" s="6"/>
      <c r="H16" s="6">
        <f t="shared" si="0"/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20">
        <f t="shared" si="1"/>
        <v>0</v>
      </c>
      <c r="V16" s="20">
        <f t="shared" si="2"/>
        <v>0</v>
      </c>
      <c r="X16" s="20"/>
      <c r="Y16" s="20"/>
    </row>
    <row r="17" spans="2:25" x14ac:dyDescent="0.35">
      <c r="B17" s="4">
        <v>29</v>
      </c>
      <c r="C17" s="5" t="s">
        <v>66</v>
      </c>
      <c r="D17" s="6">
        <v>92542</v>
      </c>
      <c r="E17" s="6">
        <v>-4627</v>
      </c>
      <c r="F17" s="6"/>
      <c r="G17" s="6"/>
      <c r="H17" s="6">
        <f t="shared" si="0"/>
        <v>87915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16276.312</v>
      </c>
      <c r="O17" s="6">
        <v>0</v>
      </c>
      <c r="P17" s="6">
        <v>18226.564999999999</v>
      </c>
      <c r="Q17" s="6">
        <v>0</v>
      </c>
      <c r="R17" s="6">
        <v>16485.682000000001</v>
      </c>
      <c r="S17" s="6">
        <v>15929.115</v>
      </c>
      <c r="T17" s="6">
        <v>20997.326000000001</v>
      </c>
      <c r="U17" s="20">
        <f t="shared" si="1"/>
        <v>87915</v>
      </c>
      <c r="V17" s="20">
        <f t="shared" si="2"/>
        <v>0</v>
      </c>
      <c r="X17" s="20"/>
      <c r="Y17" s="20"/>
    </row>
    <row r="18" spans="2:25" hidden="1" x14ac:dyDescent="0.35">
      <c r="B18" s="4">
        <v>30</v>
      </c>
      <c r="C18" s="5" t="s">
        <v>67</v>
      </c>
      <c r="D18" s="6"/>
      <c r="E18" s="6"/>
      <c r="F18" s="6"/>
      <c r="G18" s="6"/>
      <c r="H18" s="6">
        <f t="shared" si="0"/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20">
        <f t="shared" si="1"/>
        <v>0</v>
      </c>
      <c r="V18" s="20">
        <f t="shared" si="2"/>
        <v>0</v>
      </c>
      <c r="X18" s="20"/>
      <c r="Y18" s="20"/>
    </row>
    <row r="19" spans="2:25" hidden="1" x14ac:dyDescent="0.35">
      <c r="B19" s="4">
        <v>31</v>
      </c>
      <c r="C19" s="5" t="s">
        <v>68</v>
      </c>
      <c r="D19" s="6"/>
      <c r="E19" s="6"/>
      <c r="F19" s="6"/>
      <c r="G19" s="6"/>
      <c r="H19" s="6">
        <f t="shared" si="0"/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20">
        <f t="shared" si="1"/>
        <v>0</v>
      </c>
      <c r="V19" s="20">
        <f t="shared" si="2"/>
        <v>0</v>
      </c>
      <c r="X19" s="20"/>
      <c r="Y19" s="20"/>
    </row>
    <row r="20" spans="2:25" x14ac:dyDescent="0.35">
      <c r="B20" s="4">
        <v>32</v>
      </c>
      <c r="C20" s="5" t="s">
        <v>69</v>
      </c>
      <c r="D20" s="6">
        <v>57259248</v>
      </c>
      <c r="E20" s="6"/>
      <c r="F20" s="6"/>
      <c r="G20" s="6"/>
      <c r="H20" s="6">
        <f t="shared" si="0"/>
        <v>57259248</v>
      </c>
      <c r="I20" s="6">
        <v>9182948.9700000007</v>
      </c>
      <c r="J20" s="6">
        <v>0</v>
      </c>
      <c r="K20" s="6">
        <v>699933.15099999995</v>
      </c>
      <c r="L20" s="6">
        <v>1875080</v>
      </c>
      <c r="M20" s="6">
        <v>350808.24900000001</v>
      </c>
      <c r="N20" s="6">
        <v>248873.761</v>
      </c>
      <c r="O20" s="6">
        <v>3704658.8125</v>
      </c>
      <c r="P20" s="6">
        <v>34604658.8125</v>
      </c>
      <c r="Q20" s="6">
        <v>6592286.2439999999</v>
      </c>
      <c r="R20" s="6">
        <v>0</v>
      </c>
      <c r="S20" s="6">
        <v>0</v>
      </c>
      <c r="T20" s="6">
        <v>0</v>
      </c>
      <c r="U20" s="20">
        <f t="shared" si="1"/>
        <v>57259248</v>
      </c>
      <c r="V20" s="20">
        <f t="shared" si="2"/>
        <v>0</v>
      </c>
      <c r="X20" s="20"/>
      <c r="Y20" s="20"/>
    </row>
    <row r="21" spans="2:25" hidden="1" x14ac:dyDescent="0.35">
      <c r="B21" s="4">
        <v>33</v>
      </c>
      <c r="C21" s="5" t="s">
        <v>70</v>
      </c>
      <c r="D21" s="6"/>
      <c r="E21" s="6"/>
      <c r="F21" s="6"/>
      <c r="G21" s="6"/>
      <c r="H21" s="6">
        <f t="shared" si="0"/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20">
        <f t="shared" si="1"/>
        <v>0</v>
      </c>
      <c r="V21" s="20">
        <f t="shared" si="2"/>
        <v>0</v>
      </c>
      <c r="X21" s="20"/>
      <c r="Y21" s="20"/>
    </row>
    <row r="22" spans="2:25" x14ac:dyDescent="0.35">
      <c r="B22" s="4">
        <v>34</v>
      </c>
      <c r="C22" s="5" t="s">
        <v>71</v>
      </c>
      <c r="D22" s="6">
        <v>10</v>
      </c>
      <c r="E22" s="6"/>
      <c r="F22" s="6"/>
      <c r="G22" s="6"/>
      <c r="H22" s="6">
        <f t="shared" si="0"/>
        <v>10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20">
        <f t="shared" si="1"/>
        <v>0</v>
      </c>
      <c r="V22" s="20">
        <f t="shared" si="2"/>
        <v>-10</v>
      </c>
      <c r="X22" s="20"/>
      <c r="Y22" s="20"/>
    </row>
    <row r="23" spans="2:25" s="3" customFormat="1" x14ac:dyDescent="0.35">
      <c r="B23" s="11"/>
      <c r="C23" s="12" t="s">
        <v>73</v>
      </c>
      <c r="D23" s="14">
        <f t="shared" ref="D23:T23" si="3">SUM(D9:D22)</f>
        <v>102652989</v>
      </c>
      <c r="E23" s="14">
        <f>SUM(E9:E22)</f>
        <v>-92549</v>
      </c>
      <c r="F23" s="14">
        <f t="shared" ref="F23:G23" si="4">SUM(F9:F22)</f>
        <v>0</v>
      </c>
      <c r="G23" s="14">
        <f t="shared" si="4"/>
        <v>15882</v>
      </c>
      <c r="H23" s="14">
        <f t="shared" si="3"/>
        <v>102576322</v>
      </c>
      <c r="I23" s="14">
        <f t="shared" si="3"/>
        <v>9396348.8350000009</v>
      </c>
      <c r="J23" s="14">
        <f t="shared" si="3"/>
        <v>315004.19699999999</v>
      </c>
      <c r="K23" s="14">
        <f t="shared" si="3"/>
        <v>6003433.5139999995</v>
      </c>
      <c r="L23" s="14">
        <f t="shared" si="3"/>
        <v>3961119.3229999999</v>
      </c>
      <c r="M23" s="14">
        <f t="shared" si="3"/>
        <v>1411150.9170000001</v>
      </c>
      <c r="N23" s="14">
        <f t="shared" si="3"/>
        <v>1049953.2410000002</v>
      </c>
      <c r="O23" s="14">
        <f t="shared" si="3"/>
        <v>8530760.2091000006</v>
      </c>
      <c r="P23" s="14">
        <f t="shared" si="3"/>
        <v>36461553.225699998</v>
      </c>
      <c r="Q23" s="14">
        <f t="shared" si="3"/>
        <v>11126153.857000001</v>
      </c>
      <c r="R23" s="14">
        <f t="shared" si="3"/>
        <v>11055836.866599999</v>
      </c>
      <c r="S23" s="14">
        <f t="shared" si="3"/>
        <v>7414050.494979999</v>
      </c>
      <c r="T23" s="14">
        <f t="shared" si="3"/>
        <v>4522028.4948866665</v>
      </c>
      <c r="U23" s="20"/>
      <c r="V23" s="20"/>
    </row>
    <row r="24" spans="2:25" x14ac:dyDescent="0.35">
      <c r="B24" s="48" t="s">
        <v>112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5" x14ac:dyDescent="0.3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38"/>
      <c r="V25" s="13"/>
      <c r="W25" s="13"/>
      <c r="X25" s="13"/>
    </row>
    <row r="26" spans="2:25" x14ac:dyDescent="0.35">
      <c r="B26" s="45" t="s">
        <v>84</v>
      </c>
      <c r="S26" s="13"/>
      <c r="T26" s="13"/>
      <c r="U26" s="13"/>
      <c r="V26" s="13"/>
      <c r="W26" s="13"/>
      <c r="X26" s="13"/>
    </row>
    <row r="27" spans="2:25" x14ac:dyDescent="0.35">
      <c r="I27" s="40"/>
      <c r="J27" s="13"/>
    </row>
    <row r="28" spans="2:25" x14ac:dyDescent="0.35">
      <c r="B28" s="44" t="s">
        <v>111</v>
      </c>
      <c r="I28" s="40"/>
      <c r="J28" s="13"/>
    </row>
    <row r="29" spans="2:25" x14ac:dyDescent="0.35">
      <c r="B29" s="44" t="s">
        <v>115</v>
      </c>
      <c r="I29" s="40"/>
      <c r="J29" s="13"/>
    </row>
    <row r="30" spans="2:25" x14ac:dyDescent="0.35">
      <c r="I30" s="40"/>
      <c r="J30" s="13"/>
    </row>
    <row r="31" spans="2:25" x14ac:dyDescent="0.35">
      <c r="I31" s="40"/>
      <c r="J31" s="13"/>
    </row>
    <row r="32" spans="2:25" x14ac:dyDescent="0.35">
      <c r="I32" s="40"/>
      <c r="J32" s="13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9:10" x14ac:dyDescent="0.35">
      <c r="I33" s="13"/>
      <c r="J33" s="13"/>
    </row>
    <row r="34" spans="9:10" x14ac:dyDescent="0.35">
      <c r="I34" s="13"/>
      <c r="J34" s="13"/>
    </row>
    <row r="35" spans="9:10" x14ac:dyDescent="0.35">
      <c r="I35" s="13"/>
      <c r="J35" s="13"/>
    </row>
    <row r="36" spans="9:10" x14ac:dyDescent="0.35">
      <c r="I36" s="13"/>
      <c r="J36" s="13"/>
    </row>
    <row r="37" spans="9:10" x14ac:dyDescent="0.35">
      <c r="I37" s="13"/>
      <c r="J37" s="13"/>
    </row>
    <row r="38" spans="9:10" x14ac:dyDescent="0.35">
      <c r="I38" s="13"/>
      <c r="J38" s="13"/>
    </row>
    <row r="39" spans="9:10" x14ac:dyDescent="0.35">
      <c r="I39" s="13"/>
      <c r="J39" s="13"/>
    </row>
  </sheetData>
  <mergeCells count="6">
    <mergeCell ref="B24:X24"/>
    <mergeCell ref="B1:T1"/>
    <mergeCell ref="B2:T2"/>
    <mergeCell ref="B3:T3"/>
    <mergeCell ref="B4:T4"/>
    <mergeCell ref="B5:T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FB2280-CBD5-4A0E-8454-6B2E7A307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70AA0A-6E86-4E4D-87B9-D06E9E852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cede9-2b47-4a4e-a973-f00f144551ca"/>
    <ds:schemaRef ds:uri="10b25c61-e9ae-4a15-8988-3484429c5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8B0D68-C63B-4049-83FB-B5E83F16CC87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10b25c61-e9ae-4a15-8988-3484429c5e63"/>
    <ds:schemaRef ds:uri="http://www.w3.org/XML/1998/namespace"/>
    <ds:schemaRef ds:uri="http://schemas.microsoft.com/office/infopath/2007/PartnerControls"/>
    <ds:schemaRef ds:uri="81ccede9-2b47-4a4e-a973-f00f144551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</vt:lpstr>
      <vt:lpstr>07.06.01 CORFO</vt:lpstr>
      <vt:lpstr>07.06.06 INVERSIÓN Y FINANC.</vt:lpstr>
      <vt:lpstr>07.06.07 DES. PROD. SOSTENIBLE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del Pilar Machado</dc:creator>
  <cp:keywords/>
  <dc:description/>
  <cp:lastModifiedBy>Karen Veloso Torres</cp:lastModifiedBy>
  <cp:revision/>
  <dcterms:created xsi:type="dcterms:W3CDTF">2021-03-11T13:56:44Z</dcterms:created>
  <dcterms:modified xsi:type="dcterms:W3CDTF">2025-07-31T14:00:14Z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  <property fmtid="{D5CDD505-2E9C-101B-9397-08002B2CF9AE}" pid="3" name="MediaServiceImageTags">
    <vt:lpwstr/>
  </property>
</Properties>
</file>