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rfocl.sharepoint.com/sites/Gaf_Presupuesto/Documentos compartidos/2025/GLOSAS/07 JULIO/CORFO/Numeral 12, Artículo 14/"/>
    </mc:Choice>
  </mc:AlternateContent>
  <xr:revisionPtr revIDLastSave="133" documentId="8_{4E48064A-7905-4431-A5A4-1522DC785069}" xr6:coauthVersionLast="47" xr6:coauthVersionMax="47" xr10:uidLastSave="{17671457-2A14-4CC0-94F2-1CF505F63019}"/>
  <bookViews>
    <workbookView xWindow="-110" yWindow="-110" windowWidth="19420" windowHeight="10300" tabRatio="614" firstSheet="2" activeTab="2" xr2:uid="{B79A5BCE-25D3-4F5B-A8C7-DD9FFEE78B3A}"/>
  </bookViews>
  <sheets>
    <sheet name="Tabla" sheetId="3" state="hidden" r:id="rId1"/>
    <sheet name="Art.14 22) ene-mar" sheetId="6" state="hidden" r:id="rId2"/>
    <sheet name="Art.14 12)" sheetId="5" r:id="rId3"/>
    <sheet name="INNOVA_1T" sheetId="14" state="hidden" r:id="rId4"/>
  </sheets>
  <externalReferences>
    <externalReference r:id="rId5"/>
    <externalReference r:id="rId6"/>
  </externalReferences>
  <definedNames>
    <definedName name="_xlnm._FilterDatabase" localSheetId="3" hidden="1">INNOVA_1T!$A$1:$P$9</definedName>
    <definedName name="_xlnm._FilterDatabase" localSheetId="0" hidden="1">Tabla!$A$1:$G$38</definedName>
    <definedName name="mecanismo_compra">[1]Listas!$D$2:$D$6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5" l="1"/>
  <c r="C9" i="5"/>
  <c r="R8" i="14" l="1"/>
  <c r="R9" i="14"/>
  <c r="Q3" i="14"/>
  <c r="Q4" i="14"/>
  <c r="Q5" i="14"/>
  <c r="Q6" i="14"/>
  <c r="Q7" i="14"/>
  <c r="R3" i="14"/>
  <c r="R4" i="14"/>
  <c r="R5" i="14"/>
  <c r="R6" i="14"/>
  <c r="R7" i="14"/>
  <c r="R2" i="14"/>
  <c r="Q2" i="14"/>
  <c r="C35" i="5" s="1"/>
  <c r="B31" i="5" l="1"/>
  <c r="A29" i="5"/>
  <c r="C49" i="5"/>
  <c r="C24" i="6"/>
  <c r="C24" i="5" l="1"/>
</calcChain>
</file>

<file path=xl/sharedStrings.xml><?xml version="1.0" encoding="utf-8"?>
<sst xmlns="http://schemas.openxmlformats.org/spreadsheetml/2006/main" count="234" uniqueCount="111">
  <si>
    <t>Texto</t>
  </si>
  <si>
    <t>22.09.999.001</t>
  </si>
  <si>
    <t>Pagos</t>
  </si>
  <si>
    <t>76462629K</t>
  </si>
  <si>
    <t>4086119K</t>
  </si>
  <si>
    <t>Gastos comunes</t>
  </si>
  <si>
    <t>Servicio</t>
  </si>
  <si>
    <t>N° RES</t>
  </si>
  <si>
    <t>NOMBRE DEL CONTRATO</t>
  </si>
  <si>
    <t>PROVEEDOR</t>
  </si>
  <si>
    <t>RUT EMPRESA</t>
  </si>
  <si>
    <t>RE/1948/2016</t>
  </si>
  <si>
    <t>Aprueba Texto Refundido de Contrato Subarrendamiento de Bodegas suscrito entre CORFO  Y "MEGACENTRO CHILE SPA".</t>
  </si>
  <si>
    <t>RED MEGA CENTRO</t>
  </si>
  <si>
    <t>Arriendo Oficinas DR Coquimbo Nueva</t>
  </si>
  <si>
    <t>Arriendo Oficinas Agustinas 640</t>
  </si>
  <si>
    <t>RE/1412/2020</t>
  </si>
  <si>
    <t>Arriendo Metlife oficinas start up</t>
  </si>
  <si>
    <t>METLIFE CHILE SEGUROS DE VIDA S.A.</t>
  </si>
  <si>
    <t>Arriendo DR Arica (18 de Septiembre N°487)</t>
  </si>
  <si>
    <t>RE/1124/2019</t>
  </si>
  <si>
    <t>Aprueba Contrato de Arrendamiento entre CORFO y Claudia del Rosario Milla Navarro</t>
  </si>
  <si>
    <t>Claudia del Rosario Milla Navarro</t>
  </si>
  <si>
    <t>Arriendo Valparaíso (Estacionamientos)</t>
  </si>
  <si>
    <t>RE/133/2010</t>
  </si>
  <si>
    <t>Aprueba Contrato de Arrendamiento Estacionamientos entre CORFO y Jaña Carrasco</t>
  </si>
  <si>
    <t>Jorge Eduardo Jaña Carrasco</t>
  </si>
  <si>
    <t>Arriendo Dirección Regional Valparaíso (Bodega)</t>
  </si>
  <si>
    <t>RE/2083/2008</t>
  </si>
  <si>
    <t>Aprueba Contrato de Arrendamiento con María Ivonne Escobar Gatica</t>
  </si>
  <si>
    <t>María I. Escobar Gatica</t>
  </si>
  <si>
    <t>Arriendo Estacionamiento Valparaiso</t>
  </si>
  <si>
    <t>RE/141/2021</t>
  </si>
  <si>
    <t>Aprueba Contrato de Arriendo de Estacionamientos para Vehículos Asignados a la Dirección Regional de CORFO Valparaíso</t>
  </si>
  <si>
    <t>Saba Estacionamientos de Chile S.A.</t>
  </si>
  <si>
    <t>Arriendo Estacionamientos Subterraneos Puerto Montt.</t>
  </si>
  <si>
    <t>RE/60/2017</t>
  </si>
  <si>
    <t>Aprueba Contrato de Arrendamiento de Estacionamiento Mensual suscrito entre CORFO y Empresa Estacionamientos Subterráneos Puerto Montt S.A</t>
  </si>
  <si>
    <t>Estacionamientos Subterraneos Puerto Montt.</t>
  </si>
  <si>
    <t xml:space="preserve">Arriendo Dirección Regional O Higgins </t>
  </si>
  <si>
    <t>RE/1708/2012</t>
  </si>
  <si>
    <t>Aprueba Contrato de Arrendamiento de Oficina y Estacionamientos para la Dirección Regional de O´Higgins.</t>
  </si>
  <si>
    <t>Gabriel Reyes Adasme</t>
  </si>
  <si>
    <t>Arriendo de Oficinas Dirección Regional Ñuble.</t>
  </si>
  <si>
    <t>RE/1109/2018</t>
  </si>
  <si>
    <t xml:space="preserve">Aprueba Contrato de Arrendamiento de inmueble, con "Sociedad Educacional TP Dario Salas Limitada" para la instalación de la Dirección Regional del Ñuble.  Cesión a PROYECCIÓN SPA. </t>
  </si>
  <si>
    <t xml:space="preserve">Proyección Spa. </t>
  </si>
  <si>
    <t>Arriendo Renca N°12-13 y Oficina B12 y bodega 14</t>
  </si>
  <si>
    <t>85295700K</t>
  </si>
  <si>
    <t>Gastos Comunes</t>
  </si>
  <si>
    <t>Para tabla</t>
  </si>
  <si>
    <t>Arriendo Estacionamiento</t>
  </si>
  <si>
    <t>Administrador de Inmueble</t>
  </si>
  <si>
    <t>Arriendo Agustinas</t>
  </si>
  <si>
    <t>Arriendo Amanda labarca OF 201</t>
  </si>
  <si>
    <t>Arriendo Amanda labarca OF 202</t>
  </si>
  <si>
    <t>CORPORACION DE FOMENTO DE LA PRODUCCIÓN</t>
  </si>
  <si>
    <t>Art. 14 Num. 22) - Gastos asociados al arriendo de terrenos u otros bienes inmuebles</t>
  </si>
  <si>
    <t>Informe Trimestral</t>
  </si>
  <si>
    <t>Enero - Marzo</t>
  </si>
  <si>
    <t>Miles de Pesos M$</t>
  </si>
  <si>
    <t>Detalle de gastos</t>
  </si>
  <si>
    <t>Observaciones</t>
  </si>
  <si>
    <t>Concepto</t>
  </si>
  <si>
    <t>Monto 
Miles de $</t>
  </si>
  <si>
    <t>Corporación de Fomento de la Producción</t>
  </si>
  <si>
    <t>Arriendo de Inmuebles</t>
  </si>
  <si>
    <t>Corresponden a las dependencias de oficinas de la Institución</t>
  </si>
  <si>
    <t>Arriendo de estacionamientos</t>
  </si>
  <si>
    <t>Corresponden a estacionamientos para el resguardo de la flota vehicular de la institución</t>
  </si>
  <si>
    <t>Gastos asociados a arriendos de inmuebles ubicados en Edificios</t>
  </si>
  <si>
    <t>Bodegas</t>
  </si>
  <si>
    <t>Corresponden a Bodegas para el resguardo de documentos de la Institución</t>
  </si>
  <si>
    <t>INNOVA</t>
  </si>
  <si>
    <t>Art. 14 Num. 12) - Gastos asociados al arriendo de terrenos u otros bienes inmuebles</t>
  </si>
  <si>
    <t>Edificio Antofagasta DHSIGA</t>
  </si>
  <si>
    <t>Gastos Comunes Start Up</t>
  </si>
  <si>
    <t>BETA</t>
  </si>
  <si>
    <t>Aprueba Contrato de Arrendamiento de Bien Inmueble entre CORFO y BETA</t>
  </si>
  <si>
    <t>Valentini</t>
  </si>
  <si>
    <t>Aprueba Contrato de Arrendamiento de Bien Inmueble entre CORFO y cvalentini</t>
  </si>
  <si>
    <t>Sociedad</t>
  </si>
  <si>
    <t>Centro gestor</t>
  </si>
  <si>
    <t>Período</t>
  </si>
  <si>
    <t>Posición presupuestaria</t>
  </si>
  <si>
    <t>Denominación de posición presupuestaria</t>
  </si>
  <si>
    <t>Número de documento del documento de ref</t>
  </si>
  <si>
    <t>Nº documento de pago</t>
  </si>
  <si>
    <t>Nº doc.finanzas</t>
  </si>
  <si>
    <t>Cuenta de mayor</t>
  </si>
  <si>
    <t>Texto tipo de valor</t>
  </si>
  <si>
    <t>Número de documento precedente</t>
  </si>
  <si>
    <t>Fe.contabilización</t>
  </si>
  <si>
    <t>Contra presupuesto p.importe verific.en</t>
  </si>
  <si>
    <t>OTROS ARRIENDOS</t>
  </si>
  <si>
    <t>Acreedor</t>
  </si>
  <si>
    <t>60706069: Cons Propios elec GGCC</t>
  </si>
  <si>
    <t>Hes Arriendo Bodega 14</t>
  </si>
  <si>
    <t>Número de posición de documento de refer</t>
  </si>
  <si>
    <t>Tipo de contrato</t>
  </si>
  <si>
    <t xml:space="preserve">Traslado de monto </t>
  </si>
  <si>
    <t>28.01.2025</t>
  </si>
  <si>
    <t>12.02.2025</t>
  </si>
  <si>
    <t>12.03.2025</t>
  </si>
  <si>
    <t>1-</t>
  </si>
  <si>
    <t>21.01.2025</t>
  </si>
  <si>
    <t>07.03.2025</t>
  </si>
  <si>
    <t>elec</t>
  </si>
  <si>
    <t>Arriendo oficinas INAC</t>
  </si>
  <si>
    <t>Gastos Comunes INAC</t>
  </si>
  <si>
    <t>ABRIL -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</si>
</sst>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20"/>
      <color rgb="FF0070C0"/>
      <name val="Arial"/>
      <family val="2"/>
    </font>
    <font>
      <b/>
      <sz val="10"/>
      <color rgb="FFC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1" tint="0.14999847407452621"/>
      <name val="Arial"/>
      <family val="2"/>
    </font>
    <font>
      <sz val="10"/>
      <color rgb="FFFF0000"/>
      <name val="Arial"/>
      <family val="2"/>
    </font>
    <font>
      <sz val="10"/>
      <color theme="1" tint="0.14999847407452621"/>
      <name val="Arial"/>
      <family val="2"/>
    </font>
    <font>
      <b/>
      <sz val="10"/>
      <color theme="1" tint="0.1499984740745262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/>
  </cellStyleXfs>
  <cellXfs count="5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4" borderId="0" xfId="0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 wrapText="1"/>
    </xf>
    <xf numFmtId="41" fontId="11" fillId="0" borderId="0" xfId="3" applyFont="1" applyAlignment="1">
      <alignment vertical="center"/>
    </xf>
    <xf numFmtId="41" fontId="11" fillId="0" borderId="0" xfId="0" applyNumberFormat="1" applyFont="1" applyAlignment="1">
      <alignment vertical="center"/>
    </xf>
    <xf numFmtId="3" fontId="13" fillId="0" borderId="7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left" vertical="center"/>
    </xf>
    <xf numFmtId="0" fontId="14" fillId="0" borderId="0" xfId="0" applyFont="1" applyAlignment="1">
      <alignment vertical="center"/>
    </xf>
    <xf numFmtId="41" fontId="11" fillId="0" borderId="0" xfId="4" applyFont="1" applyAlignment="1">
      <alignment vertical="center"/>
    </xf>
    <xf numFmtId="3" fontId="12" fillId="5" borderId="7" xfId="0" applyNumberFormat="1" applyFont="1" applyFill="1" applyBorder="1" applyAlignment="1">
      <alignment horizontal="center" vertical="center"/>
    </xf>
    <xf numFmtId="0" fontId="15" fillId="0" borderId="0" xfId="5" applyAlignment="1">
      <alignment vertical="top"/>
    </xf>
    <xf numFmtId="0" fontId="16" fillId="2" borderId="1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vertical="center" wrapText="1"/>
    </xf>
    <xf numFmtId="0" fontId="17" fillId="0" borderId="0" xfId="0" applyFont="1"/>
    <xf numFmtId="0" fontId="17" fillId="0" borderId="1" xfId="0" applyFont="1" applyBorder="1" applyAlignment="1">
      <alignment horizontal="center" vertical="center" wrapText="1"/>
    </xf>
    <xf numFmtId="0" fontId="18" fillId="0" borderId="1" xfId="2" applyFont="1" applyBorder="1" applyAlignment="1">
      <alignment vertical="center" wrapText="1"/>
    </xf>
    <xf numFmtId="0" fontId="18" fillId="0" borderId="1" xfId="2" applyFont="1" applyBorder="1" applyAlignment="1">
      <alignment horizontal="left" vertical="center" wrapText="1"/>
    </xf>
    <xf numFmtId="0" fontId="16" fillId="0" borderId="1" xfId="2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1" xfId="1" applyFont="1" applyBorder="1" applyAlignment="1">
      <alignment vertical="center" wrapText="1"/>
    </xf>
    <xf numFmtId="0" fontId="17" fillId="0" borderId="0" xfId="0" applyFont="1" applyAlignment="1">
      <alignment vertical="top"/>
    </xf>
    <xf numFmtId="0" fontId="18" fillId="0" borderId="1" xfId="2" applyFont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right"/>
    </xf>
    <xf numFmtId="0" fontId="17" fillId="0" borderId="1" xfId="0" applyFont="1" applyBorder="1"/>
    <xf numFmtId="49" fontId="17" fillId="0" borderId="1" xfId="0" applyNumberFormat="1" applyFont="1" applyBorder="1" applyAlignment="1">
      <alignment horizontal="right"/>
    </xf>
    <xf numFmtId="0" fontId="17" fillId="0" borderId="1" xfId="0" applyFont="1" applyBorder="1" applyAlignment="1">
      <alignment vertical="top"/>
    </xf>
    <xf numFmtId="0" fontId="0" fillId="6" borderId="1" xfId="0" applyFill="1" applyBorder="1" applyAlignment="1">
      <alignment vertical="top"/>
    </xf>
    <xf numFmtId="0" fontId="0" fillId="6" borderId="1" xfId="0" applyFill="1" applyBorder="1" applyAlignment="1">
      <alignment vertical="top" wrapText="1"/>
    </xf>
    <xf numFmtId="0" fontId="15" fillId="4" borderId="0" xfId="5" applyFill="1" applyAlignment="1">
      <alignment vertical="top"/>
    </xf>
    <xf numFmtId="3" fontId="15" fillId="0" borderId="0" xfId="5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</cellXfs>
  <cellStyles count="6">
    <cellStyle name="Millares [0]" xfId="4" builtinId="6"/>
    <cellStyle name="Millares [0] 2" xfId="3" xr:uid="{75C79D0C-9E4C-4B38-B4DB-0841A5C72683}"/>
    <cellStyle name="Normal" xfId="0" builtinId="0"/>
    <cellStyle name="Normal 125 2" xfId="1" xr:uid="{767E27B2-8A61-4823-9A83-F540A9D71A4D}"/>
    <cellStyle name="Normal 125 2 2" xfId="2" xr:uid="{6FD70031-179F-47D7-8599-6F368E156C37}"/>
    <cellStyle name="Normal 2" xfId="5" xr:uid="{3646F4C1-8168-47AC-9694-F02689CA063E}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73608.18C438B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73608.18C438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1397000</xdr:colOff>
      <xdr:row>3</xdr:row>
      <xdr:rowOff>60793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6B1962B3-2EDB-4AB1-B335-EFF31A7F1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7000" cy="813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1397000</xdr:colOff>
      <xdr:row>3</xdr:row>
      <xdr:rowOff>60793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C533C558-ED15-4DB1-BAC9-447212CE9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7000" cy="8132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1397000</xdr:colOff>
      <xdr:row>29</xdr:row>
      <xdr:rowOff>60793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1CEB500D-F597-452B-9429-6DD89A95D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7000" cy="812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files\gaf.mvr\Desktop\RESPALDO\Presupuesto\2017\Reportes%20Trimestrales%20Circular%2016\REPORTE-CIRCULAR-16-PERIODO-2do%20Trimestre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solvelasquez\AppData\Local\Microsoft\Windows\INetCache\Content.Outlook\1P6LS9W4\Numeral%2022%20Art&#237;culo%2014%20Ley%20N%2021.395_COR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sumen"/>
      <sheetName val="1. Gastos de Publicidad "/>
      <sheetName val="2. Gastos de Representación "/>
      <sheetName val="3. Uso y Circ. de Vehículos "/>
      <sheetName val="3.1 Adquisición de Vehículos"/>
      <sheetName val="4. Comisiones"/>
      <sheetName val="5.a G.F.G. - Horas Extras"/>
      <sheetName val="5.b  G.F.G. - Honorarios"/>
      <sheetName val="5.c  G.F.G. - Licencias Médicas"/>
      <sheetName val="6.a Adquisiciones (TD)"/>
      <sheetName val="6.b Adquisiciones (LIC) "/>
      <sheetName val="8. Otros Gastos"/>
      <sheetName val="Instituciones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BM2" t="str">
            <v>ARICA Y PARINACOTA</v>
          </cell>
        </row>
      </sheetData>
      <sheetData sheetId="14">
        <row r="2">
          <cell r="A2" t="str">
            <v>PUBLICIDAD Y/O DIFUSIÓN</v>
          </cell>
          <cell r="D2" t="str">
            <v>CONVENIO MARCO</v>
          </cell>
        </row>
        <row r="3">
          <cell r="D3" t="str">
            <v>LICITACIÓN PÚBLICA</v>
          </cell>
        </row>
        <row r="4">
          <cell r="D4" t="str">
            <v>LICITACIÓN PRIVADA</v>
          </cell>
        </row>
        <row r="5">
          <cell r="D5" t="str">
            <v>TRATO DIRECTO</v>
          </cell>
        </row>
        <row r="6">
          <cell r="D6" t="str">
            <v>OTROS GASTOS MENORES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13DC0-07BB-46DE-81A1-1F8BFC74BF5A}">
  <dimension ref="A1:G38"/>
  <sheetViews>
    <sheetView topLeftCell="A13" workbookViewId="0">
      <selection activeCell="C37" sqref="C37"/>
    </sheetView>
  </sheetViews>
  <sheetFormatPr baseColWidth="10" defaultRowHeight="12" x14ac:dyDescent="0.2"/>
  <cols>
    <col min="1" max="1" width="17.42578125" style="30" customWidth="1"/>
    <col min="2" max="2" width="36.42578125" style="30" customWidth="1"/>
    <col min="3" max="3" width="34.7109375" style="30" customWidth="1"/>
    <col min="4" max="4" width="24.42578125" style="30" customWidth="1"/>
    <col min="5" max="5" width="26.140625" style="30" customWidth="1"/>
    <col min="6" max="6" width="67.28515625" style="30" customWidth="1"/>
    <col min="7" max="16384" width="11.42578125" style="30"/>
  </cols>
  <sheetData>
    <row r="1" spans="1:7" x14ac:dyDescent="0.2">
      <c r="A1" s="28" t="s">
        <v>10</v>
      </c>
      <c r="B1" s="28" t="s">
        <v>9</v>
      </c>
      <c r="C1" s="28" t="s">
        <v>6</v>
      </c>
      <c r="D1" s="29" t="s">
        <v>7</v>
      </c>
      <c r="E1" s="28" t="s">
        <v>50</v>
      </c>
      <c r="F1" s="28" t="s">
        <v>8</v>
      </c>
    </row>
    <row r="2" spans="1:7" ht="24" x14ac:dyDescent="0.2">
      <c r="A2" s="31">
        <v>761786652</v>
      </c>
      <c r="B2" s="32" t="s">
        <v>13</v>
      </c>
      <c r="C2" s="33" t="s">
        <v>47</v>
      </c>
      <c r="D2" s="32" t="s">
        <v>11</v>
      </c>
      <c r="E2" s="34" t="s">
        <v>71</v>
      </c>
      <c r="F2" s="33" t="s">
        <v>12</v>
      </c>
    </row>
    <row r="3" spans="1:7" x14ac:dyDescent="0.2">
      <c r="A3" s="35">
        <v>775465859</v>
      </c>
      <c r="B3" s="36" t="s">
        <v>77</v>
      </c>
      <c r="C3" s="33" t="s">
        <v>14</v>
      </c>
      <c r="D3" s="33"/>
      <c r="E3" s="34" t="s">
        <v>66</v>
      </c>
      <c r="F3" s="33" t="s">
        <v>78</v>
      </c>
      <c r="G3" s="37"/>
    </row>
    <row r="4" spans="1:7" x14ac:dyDescent="0.2">
      <c r="A4" s="35" t="s">
        <v>3</v>
      </c>
      <c r="B4" s="36" t="s">
        <v>79</v>
      </c>
      <c r="C4" s="33" t="s">
        <v>14</v>
      </c>
      <c r="D4" s="33"/>
      <c r="E4" s="34" t="s">
        <v>66</v>
      </c>
      <c r="F4" s="33" t="s">
        <v>80</v>
      </c>
      <c r="G4" s="37"/>
    </row>
    <row r="5" spans="1:7" x14ac:dyDescent="0.2">
      <c r="A5" s="38">
        <v>992890002</v>
      </c>
      <c r="B5" s="39" t="s">
        <v>18</v>
      </c>
      <c r="C5" s="33" t="s">
        <v>15</v>
      </c>
      <c r="D5" s="33" t="s">
        <v>16</v>
      </c>
      <c r="E5" s="34" t="s">
        <v>66</v>
      </c>
      <c r="F5" s="33" t="s">
        <v>17</v>
      </c>
    </row>
    <row r="6" spans="1:7" ht="24" x14ac:dyDescent="0.2">
      <c r="A6" s="40">
        <v>113425717</v>
      </c>
      <c r="B6" s="36" t="s">
        <v>22</v>
      </c>
      <c r="C6" s="33" t="s">
        <v>19</v>
      </c>
      <c r="D6" s="32" t="s">
        <v>20</v>
      </c>
      <c r="E6" s="34" t="s">
        <v>66</v>
      </c>
      <c r="F6" s="33" t="s">
        <v>21</v>
      </c>
    </row>
    <row r="7" spans="1:7" ht="24" x14ac:dyDescent="0.2">
      <c r="A7" s="41">
        <v>69657036</v>
      </c>
      <c r="B7" s="36" t="s">
        <v>26</v>
      </c>
      <c r="C7" s="33" t="s">
        <v>23</v>
      </c>
      <c r="D7" s="42" t="s">
        <v>24</v>
      </c>
      <c r="E7" s="34" t="s">
        <v>68</v>
      </c>
      <c r="F7" s="33" t="s">
        <v>25</v>
      </c>
    </row>
    <row r="8" spans="1:7" ht="24" x14ac:dyDescent="0.2">
      <c r="A8" s="31" t="s">
        <v>4</v>
      </c>
      <c r="B8" s="36" t="s">
        <v>30</v>
      </c>
      <c r="C8" s="33" t="s">
        <v>27</v>
      </c>
      <c r="D8" s="42" t="s">
        <v>28</v>
      </c>
      <c r="E8" s="34" t="s">
        <v>71</v>
      </c>
      <c r="F8" s="33" t="s">
        <v>29</v>
      </c>
    </row>
    <row r="9" spans="1:7" ht="24" x14ac:dyDescent="0.2">
      <c r="A9" s="31">
        <v>995543907</v>
      </c>
      <c r="B9" s="36" t="s">
        <v>34</v>
      </c>
      <c r="C9" s="33" t="s">
        <v>31</v>
      </c>
      <c r="D9" s="32" t="s">
        <v>32</v>
      </c>
      <c r="E9" s="34" t="s">
        <v>68</v>
      </c>
      <c r="F9" s="36" t="s">
        <v>33</v>
      </c>
    </row>
    <row r="10" spans="1:7" ht="24" x14ac:dyDescent="0.2">
      <c r="A10" s="31">
        <v>969944901</v>
      </c>
      <c r="B10" s="36" t="s">
        <v>38</v>
      </c>
      <c r="C10" s="33" t="s">
        <v>35</v>
      </c>
      <c r="D10" s="42" t="s">
        <v>36</v>
      </c>
      <c r="E10" s="34" t="s">
        <v>68</v>
      </c>
      <c r="F10" s="36" t="s">
        <v>37</v>
      </c>
    </row>
    <row r="11" spans="1:7" ht="24" x14ac:dyDescent="0.2">
      <c r="A11" s="31">
        <v>87710327</v>
      </c>
      <c r="B11" s="36" t="s">
        <v>42</v>
      </c>
      <c r="C11" s="33" t="s">
        <v>39</v>
      </c>
      <c r="D11" s="42" t="s">
        <v>40</v>
      </c>
      <c r="E11" s="34" t="s">
        <v>66</v>
      </c>
      <c r="F11" s="33" t="s">
        <v>41</v>
      </c>
    </row>
    <row r="12" spans="1:7" ht="36" x14ac:dyDescent="0.2">
      <c r="A12" s="31">
        <v>965670904</v>
      </c>
      <c r="B12" s="36" t="s">
        <v>46</v>
      </c>
      <c r="C12" s="33" t="s">
        <v>43</v>
      </c>
      <c r="D12" s="42" t="s">
        <v>44</v>
      </c>
      <c r="E12" s="34" t="s">
        <v>66</v>
      </c>
      <c r="F12" s="33" t="s">
        <v>45</v>
      </c>
    </row>
    <row r="13" spans="1:7" x14ac:dyDescent="0.2">
      <c r="A13" s="30">
        <v>761796674</v>
      </c>
      <c r="B13" s="36" t="s">
        <v>75</v>
      </c>
      <c r="C13" s="33" t="s">
        <v>49</v>
      </c>
      <c r="D13" s="42"/>
      <c r="E13" s="34" t="s">
        <v>49</v>
      </c>
      <c r="F13" s="33"/>
    </row>
    <row r="14" spans="1:7" x14ac:dyDescent="0.2">
      <c r="A14" s="43">
        <v>704832001</v>
      </c>
      <c r="B14" s="44"/>
      <c r="C14" s="33" t="s">
        <v>49</v>
      </c>
      <c r="D14" s="44"/>
      <c r="E14" s="34" t="s">
        <v>49</v>
      </c>
      <c r="F14" s="44"/>
    </row>
    <row r="15" spans="1:7" x14ac:dyDescent="0.2">
      <c r="A15" s="43">
        <v>897884003</v>
      </c>
      <c r="B15" s="44"/>
      <c r="C15" s="33" t="s">
        <v>51</v>
      </c>
      <c r="D15" s="44"/>
      <c r="E15" s="34" t="s">
        <v>68</v>
      </c>
      <c r="F15" s="44"/>
    </row>
    <row r="16" spans="1:7" x14ac:dyDescent="0.2">
      <c r="A16" s="44">
        <v>560498608</v>
      </c>
      <c r="B16" s="43"/>
      <c r="C16" s="33" t="s">
        <v>49</v>
      </c>
      <c r="D16" s="44"/>
      <c r="E16" s="34" t="s">
        <v>49</v>
      </c>
      <c r="F16" s="44"/>
    </row>
    <row r="17" spans="1:6" x14ac:dyDescent="0.2">
      <c r="A17" s="43">
        <v>533149421</v>
      </c>
      <c r="B17" s="44"/>
      <c r="C17" s="33" t="s">
        <v>49</v>
      </c>
      <c r="D17" s="44"/>
      <c r="E17" s="34" t="s">
        <v>49</v>
      </c>
      <c r="F17" s="44"/>
    </row>
    <row r="18" spans="1:6" x14ac:dyDescent="0.2">
      <c r="A18" s="43">
        <v>818282001</v>
      </c>
      <c r="B18" s="44"/>
      <c r="C18" s="33" t="s">
        <v>49</v>
      </c>
      <c r="D18" s="44"/>
      <c r="E18" s="34" t="s">
        <v>49</v>
      </c>
      <c r="F18" s="44"/>
    </row>
    <row r="19" spans="1:6" x14ac:dyDescent="0.2">
      <c r="A19" s="43">
        <v>560146701</v>
      </c>
      <c r="B19" s="44"/>
      <c r="C19" s="33" t="s">
        <v>49</v>
      </c>
      <c r="D19" s="44"/>
      <c r="E19" s="34" t="s">
        <v>49</v>
      </c>
      <c r="F19" s="44"/>
    </row>
    <row r="20" spans="1:6" x14ac:dyDescent="0.2">
      <c r="A20" s="43">
        <v>560845804</v>
      </c>
      <c r="B20" s="44"/>
      <c r="C20" s="33" t="s">
        <v>49</v>
      </c>
      <c r="D20" s="44"/>
      <c r="E20" s="34" t="s">
        <v>49</v>
      </c>
      <c r="F20" s="44"/>
    </row>
    <row r="21" spans="1:6" x14ac:dyDescent="0.2">
      <c r="A21" s="43">
        <v>533113346</v>
      </c>
      <c r="B21" s="44"/>
      <c r="C21" s="33" t="s">
        <v>49</v>
      </c>
      <c r="D21" s="44"/>
      <c r="E21" s="34" t="s">
        <v>49</v>
      </c>
      <c r="F21" s="44"/>
    </row>
    <row r="22" spans="1:6" x14ac:dyDescent="0.2">
      <c r="A22" s="43">
        <v>560419309</v>
      </c>
      <c r="B22" s="44"/>
      <c r="C22" s="33" t="s">
        <v>49</v>
      </c>
      <c r="D22" s="44"/>
      <c r="E22" s="34" t="s">
        <v>49</v>
      </c>
      <c r="F22" s="44"/>
    </row>
    <row r="23" spans="1:6" x14ac:dyDescent="0.2">
      <c r="A23" s="43">
        <v>533213588</v>
      </c>
      <c r="B23" s="44"/>
      <c r="C23" s="33" t="s">
        <v>49</v>
      </c>
      <c r="D23" s="44"/>
      <c r="E23" s="34" t="s">
        <v>49</v>
      </c>
      <c r="F23" s="44"/>
    </row>
    <row r="24" spans="1:6" x14ac:dyDescent="0.2">
      <c r="A24" s="43">
        <v>704832001</v>
      </c>
      <c r="B24" s="44"/>
      <c r="C24" s="33" t="s">
        <v>49</v>
      </c>
      <c r="D24" s="44"/>
      <c r="E24" s="34" t="s">
        <v>49</v>
      </c>
      <c r="F24" s="44"/>
    </row>
    <row r="25" spans="1:6" x14ac:dyDescent="0.2">
      <c r="A25" s="43">
        <v>770259002</v>
      </c>
      <c r="B25" s="44"/>
      <c r="C25" s="33" t="s">
        <v>52</v>
      </c>
      <c r="D25" s="44"/>
      <c r="E25" s="33" t="s">
        <v>52</v>
      </c>
      <c r="F25" s="44"/>
    </row>
    <row r="26" spans="1:6" x14ac:dyDescent="0.2">
      <c r="A26" s="43">
        <v>560538006</v>
      </c>
      <c r="B26" s="44"/>
      <c r="C26" s="33" t="s">
        <v>49</v>
      </c>
      <c r="D26" s="44"/>
      <c r="E26" s="34" t="s">
        <v>49</v>
      </c>
      <c r="F26" s="44"/>
    </row>
    <row r="27" spans="1:6" x14ac:dyDescent="0.2">
      <c r="A27" s="43">
        <v>560040008</v>
      </c>
      <c r="B27" s="44"/>
      <c r="C27" s="33" t="s">
        <v>49</v>
      </c>
      <c r="D27" s="44"/>
      <c r="E27" s="34" t="s">
        <v>49</v>
      </c>
      <c r="F27" s="44"/>
    </row>
    <row r="28" spans="1:6" x14ac:dyDescent="0.2">
      <c r="A28" s="43">
        <v>560276206</v>
      </c>
      <c r="B28" s="44"/>
      <c r="C28" s="33" t="s">
        <v>49</v>
      </c>
      <c r="D28" s="44"/>
      <c r="E28" s="34" t="s">
        <v>49</v>
      </c>
      <c r="F28" s="44"/>
    </row>
    <row r="29" spans="1:6" x14ac:dyDescent="0.2">
      <c r="A29" s="43">
        <v>703029000</v>
      </c>
      <c r="B29" s="44"/>
      <c r="C29" s="33" t="s">
        <v>49</v>
      </c>
      <c r="D29" s="44"/>
      <c r="E29" s="34" t="s">
        <v>49</v>
      </c>
      <c r="F29" s="44"/>
    </row>
    <row r="30" spans="1:6" x14ac:dyDescent="0.2">
      <c r="A30" s="43">
        <v>560124104</v>
      </c>
      <c r="B30" s="44"/>
      <c r="C30" s="33" t="s">
        <v>49</v>
      </c>
      <c r="D30" s="44"/>
      <c r="E30" s="34" t="s">
        <v>49</v>
      </c>
      <c r="F30" s="44"/>
    </row>
    <row r="31" spans="1:6" x14ac:dyDescent="0.2">
      <c r="A31" s="43">
        <v>560038003</v>
      </c>
      <c r="B31" s="44"/>
      <c r="C31" s="33" t="s">
        <v>49</v>
      </c>
      <c r="D31" s="44"/>
      <c r="E31" s="34" t="s">
        <v>49</v>
      </c>
      <c r="F31" s="44"/>
    </row>
    <row r="32" spans="1:6" x14ac:dyDescent="0.2">
      <c r="A32" s="43">
        <v>560612109</v>
      </c>
      <c r="B32" s="44"/>
      <c r="C32" s="33" t="s">
        <v>49</v>
      </c>
      <c r="D32" s="44"/>
      <c r="E32" s="34" t="s">
        <v>49</v>
      </c>
      <c r="F32" s="44"/>
    </row>
    <row r="33" spans="1:6" x14ac:dyDescent="0.2">
      <c r="A33" s="45" t="s">
        <v>48</v>
      </c>
      <c r="B33" s="44"/>
      <c r="C33" s="33" t="s">
        <v>53</v>
      </c>
      <c r="D33" s="44"/>
      <c r="E33" s="34" t="s">
        <v>66</v>
      </c>
      <c r="F33" s="44"/>
    </row>
    <row r="34" spans="1:6" x14ac:dyDescent="0.2">
      <c r="A34" s="43">
        <v>969034107</v>
      </c>
      <c r="B34" s="44"/>
      <c r="C34" s="33" t="s">
        <v>55</v>
      </c>
      <c r="D34" s="44"/>
      <c r="E34" s="34" t="s">
        <v>66</v>
      </c>
      <c r="F34" s="44"/>
    </row>
    <row r="35" spans="1:6" x14ac:dyDescent="0.2">
      <c r="A35" s="43">
        <v>965366202</v>
      </c>
      <c r="B35" s="44"/>
      <c r="C35" s="33" t="s">
        <v>54</v>
      </c>
      <c r="D35" s="44"/>
      <c r="E35" s="34" t="s">
        <v>66</v>
      </c>
      <c r="F35" s="44"/>
    </row>
    <row r="36" spans="1:6" ht="15" x14ac:dyDescent="0.25">
      <c r="A36">
        <v>760987050</v>
      </c>
      <c r="B36" s="44"/>
      <c r="C36" s="33" t="s">
        <v>108</v>
      </c>
      <c r="D36" s="44"/>
      <c r="E36" s="34" t="s">
        <v>66</v>
      </c>
      <c r="F36" s="44"/>
    </row>
    <row r="37" spans="1:6" ht="15" x14ac:dyDescent="0.25">
      <c r="A37">
        <v>560539207</v>
      </c>
      <c r="B37" s="44"/>
      <c r="C37" s="46" t="s">
        <v>109</v>
      </c>
      <c r="D37" s="44"/>
      <c r="E37" s="34" t="s">
        <v>49</v>
      </c>
      <c r="F37" s="44"/>
    </row>
    <row r="38" spans="1:6" x14ac:dyDescent="0.2">
      <c r="A38" s="46">
        <v>560157703</v>
      </c>
      <c r="B38" s="44"/>
      <c r="C38" s="46" t="s">
        <v>76</v>
      </c>
      <c r="D38" s="44"/>
      <c r="E38" s="34" t="s">
        <v>49</v>
      </c>
      <c r="F38" s="44"/>
    </row>
  </sheetData>
  <autoFilter ref="A1:G38" xr:uid="{47B13DC0-07BB-46DE-81A1-1F8BFC74BF5A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F57F4-9EB0-45E5-AF09-F242A2AE15AD}">
  <sheetPr>
    <tabColor rgb="FFFFFFCC"/>
  </sheetPr>
  <dimension ref="A1:G33"/>
  <sheetViews>
    <sheetView showGridLines="0" zoomScale="90" zoomScaleNormal="90" workbookViewId="0">
      <selection activeCell="B26" sqref="B26"/>
    </sheetView>
  </sheetViews>
  <sheetFormatPr baseColWidth="10" defaultColWidth="11.42578125" defaultRowHeight="12.75" x14ac:dyDescent="0.25"/>
  <cols>
    <col min="1" max="1" width="58.5703125" style="10" customWidth="1"/>
    <col min="2" max="2" width="56.140625" style="11" customWidth="1"/>
    <col min="3" max="3" width="25.28515625" style="11" customWidth="1"/>
    <col min="4" max="4" width="59.7109375" style="10" customWidth="1"/>
    <col min="5" max="6" width="11.42578125" style="10"/>
    <col min="7" max="7" width="18.28515625" style="10" customWidth="1"/>
    <col min="8" max="16384" width="11.42578125" style="10"/>
  </cols>
  <sheetData>
    <row r="1" spans="1:7" s="1" customFormat="1" ht="23.25" x14ac:dyDescent="0.25">
      <c r="A1" s="51" t="s">
        <v>56</v>
      </c>
      <c r="B1" s="51"/>
      <c r="C1" s="51"/>
      <c r="D1" s="51"/>
    </row>
    <row r="3" spans="1:7" s="2" customFormat="1" ht="23.25" x14ac:dyDescent="0.25">
      <c r="A3" s="52" t="s">
        <v>57</v>
      </c>
      <c r="B3" s="53"/>
      <c r="C3" s="53"/>
      <c r="D3" s="53"/>
    </row>
    <row r="4" spans="1:7" s="5" customFormat="1" ht="40.5" customHeight="1" x14ac:dyDescent="0.25">
      <c r="A4" s="3"/>
      <c r="B4" s="4"/>
      <c r="C4" s="4"/>
    </row>
    <row r="5" spans="1:7" s="9" customFormat="1" ht="26.25" x14ac:dyDescent="0.4">
      <c r="A5" s="6" t="s">
        <v>58</v>
      </c>
      <c r="B5" s="7" t="s">
        <v>59</v>
      </c>
      <c r="C5" s="6"/>
      <c r="D5" s="8" t="s">
        <v>60</v>
      </c>
    </row>
    <row r="6" spans="1:7" ht="25.5" customHeight="1" x14ac:dyDescent="0.25"/>
    <row r="7" spans="1:7" s="12" customFormat="1" ht="24" customHeight="1" x14ac:dyDescent="0.25">
      <c r="A7" s="54" t="s">
        <v>6</v>
      </c>
      <c r="B7" s="56" t="s">
        <v>61</v>
      </c>
      <c r="C7" s="57"/>
      <c r="D7" s="54" t="s">
        <v>62</v>
      </c>
    </row>
    <row r="8" spans="1:7" s="15" customFormat="1" ht="29.25" customHeight="1" x14ac:dyDescent="0.25">
      <c r="A8" s="55"/>
      <c r="B8" s="13" t="s">
        <v>63</v>
      </c>
      <c r="C8" s="14" t="s">
        <v>64</v>
      </c>
      <c r="D8" s="55"/>
    </row>
    <row r="9" spans="1:7" s="15" customFormat="1" x14ac:dyDescent="0.25">
      <c r="A9" s="16" t="s">
        <v>65</v>
      </c>
      <c r="B9" s="17" t="s">
        <v>66</v>
      </c>
      <c r="C9" s="18">
        <v>18116.745999999999</v>
      </c>
      <c r="D9" s="19" t="s">
        <v>67</v>
      </c>
      <c r="G9" s="20"/>
    </row>
    <row r="10" spans="1:7" s="15" customFormat="1" ht="25.5" x14ac:dyDescent="0.25">
      <c r="A10" s="16" t="s">
        <v>65</v>
      </c>
      <c r="B10" s="17" t="s">
        <v>68</v>
      </c>
      <c r="C10" s="18">
        <v>1506.0050000000001</v>
      </c>
      <c r="D10" s="19" t="s">
        <v>69</v>
      </c>
    </row>
    <row r="11" spans="1:7" s="15" customFormat="1" x14ac:dyDescent="0.25">
      <c r="A11" s="16" t="s">
        <v>65</v>
      </c>
      <c r="B11" s="17" t="s">
        <v>5</v>
      </c>
      <c r="C11" s="18">
        <v>19960.892</v>
      </c>
      <c r="D11" s="19" t="s">
        <v>70</v>
      </c>
      <c r="G11" s="21"/>
    </row>
    <row r="12" spans="1:7" s="15" customFormat="1" ht="25.5" x14ac:dyDescent="0.25">
      <c r="A12" s="16" t="s">
        <v>65</v>
      </c>
      <c r="B12" s="17" t="s">
        <v>71</v>
      </c>
      <c r="C12" s="18">
        <v>19961.448</v>
      </c>
      <c r="D12" s="19" t="s">
        <v>72</v>
      </c>
    </row>
    <row r="13" spans="1:7" s="15" customFormat="1" x14ac:dyDescent="0.25">
      <c r="A13" s="16"/>
      <c r="B13" s="17"/>
      <c r="C13" s="17"/>
      <c r="D13" s="19"/>
    </row>
    <row r="14" spans="1:7" s="15" customFormat="1" ht="13.5" customHeight="1" x14ac:dyDescent="0.25">
      <c r="A14" s="16"/>
      <c r="B14" s="17"/>
      <c r="C14" s="17"/>
      <c r="D14" s="17"/>
    </row>
    <row r="15" spans="1:7" s="15" customFormat="1" ht="13.5" customHeight="1" x14ac:dyDescent="0.25">
      <c r="A15" s="16"/>
      <c r="B15" s="17"/>
      <c r="C15" s="17"/>
      <c r="D15" s="17"/>
    </row>
    <row r="16" spans="1:7" s="15" customFormat="1" ht="13.5" customHeight="1" x14ac:dyDescent="0.25">
      <c r="A16" s="16"/>
      <c r="B16" s="17"/>
      <c r="C16" s="17"/>
      <c r="D16" s="17"/>
    </row>
    <row r="17" spans="1:6" s="15" customFormat="1" ht="13.5" customHeight="1" x14ac:dyDescent="0.25">
      <c r="A17" s="16"/>
      <c r="B17" s="17"/>
      <c r="C17" s="17"/>
      <c r="D17" s="17"/>
    </row>
    <row r="18" spans="1:6" s="15" customFormat="1" ht="13.5" customHeight="1" x14ac:dyDescent="0.25">
      <c r="A18" s="16"/>
      <c r="B18" s="17"/>
      <c r="C18" s="17"/>
      <c r="D18" s="17"/>
    </row>
    <row r="19" spans="1:6" s="15" customFormat="1" ht="13.5" customHeight="1" x14ac:dyDescent="0.25">
      <c r="A19" s="16"/>
      <c r="B19" s="17"/>
      <c r="C19" s="17"/>
      <c r="D19" s="17"/>
    </row>
    <row r="20" spans="1:6" s="15" customFormat="1" ht="13.5" customHeight="1" x14ac:dyDescent="0.25">
      <c r="A20" s="16"/>
      <c r="B20" s="17"/>
      <c r="C20" s="17"/>
      <c r="D20" s="17"/>
    </row>
    <row r="21" spans="1:6" s="15" customFormat="1" ht="13.5" customHeight="1" x14ac:dyDescent="0.25">
      <c r="A21" s="16"/>
      <c r="B21" s="17"/>
      <c r="C21" s="17"/>
      <c r="D21" s="17"/>
    </row>
    <row r="22" spans="1:6" s="15" customFormat="1" ht="13.5" customHeight="1" x14ac:dyDescent="0.25">
      <c r="A22" s="16"/>
      <c r="B22" s="17"/>
      <c r="C22" s="17"/>
      <c r="D22" s="17"/>
    </row>
    <row r="23" spans="1:6" s="15" customFormat="1" ht="13.5" customHeight="1" x14ac:dyDescent="0.25">
      <c r="A23" s="16"/>
      <c r="B23" s="17"/>
      <c r="C23" s="17"/>
      <c r="D23" s="17"/>
    </row>
    <row r="24" spans="1:6" s="15" customFormat="1" ht="13.5" customHeight="1" x14ac:dyDescent="0.25">
      <c r="A24" s="16"/>
      <c r="B24" s="17"/>
      <c r="C24" s="22">
        <f>SUM(C9:C23)</f>
        <v>59545.091</v>
      </c>
      <c r="D24" s="17"/>
    </row>
    <row r="26" spans="1:6" x14ac:dyDescent="0.25">
      <c r="D26" s="15"/>
      <c r="E26" s="15"/>
      <c r="F26" s="15"/>
    </row>
    <row r="27" spans="1:6" x14ac:dyDescent="0.25">
      <c r="C27" s="23"/>
      <c r="D27" s="24"/>
      <c r="E27" s="24"/>
      <c r="F27" s="15"/>
    </row>
    <row r="28" spans="1:6" ht="16.5" customHeight="1" x14ac:dyDescent="0.25">
      <c r="A28" s="23"/>
      <c r="B28" s="23"/>
      <c r="C28" s="23"/>
      <c r="D28" s="23"/>
      <c r="E28" s="24"/>
      <c r="F28" s="15"/>
    </row>
    <row r="29" spans="1:6" ht="12.75" customHeight="1" x14ac:dyDescent="0.25">
      <c r="A29" s="23"/>
      <c r="B29" s="23"/>
      <c r="C29" s="23"/>
      <c r="D29" s="23"/>
      <c r="E29" s="24"/>
      <c r="F29" s="15"/>
    </row>
    <row r="30" spans="1:6" ht="12.75" customHeight="1" x14ac:dyDescent="0.25">
      <c r="A30" s="23"/>
      <c r="B30" s="23"/>
      <c r="C30" s="23"/>
      <c r="D30" s="23"/>
      <c r="E30" s="24"/>
      <c r="F30" s="15"/>
    </row>
    <row r="31" spans="1:6" x14ac:dyDescent="0.25">
      <c r="A31" s="23"/>
      <c r="B31" s="23"/>
      <c r="C31" s="23"/>
      <c r="D31" s="23"/>
      <c r="E31" s="15"/>
      <c r="F31" s="15"/>
    </row>
    <row r="32" spans="1:6" x14ac:dyDescent="0.25">
      <c r="D32" s="15"/>
      <c r="E32" s="15"/>
      <c r="F32" s="15"/>
    </row>
    <row r="33" spans="4:6" x14ac:dyDescent="0.25">
      <c r="D33" s="15"/>
      <c r="E33" s="15"/>
      <c r="F33" s="15"/>
    </row>
  </sheetData>
  <mergeCells count="5">
    <mergeCell ref="A1:D1"/>
    <mergeCell ref="A3:D3"/>
    <mergeCell ref="A7:A8"/>
    <mergeCell ref="B7:C7"/>
    <mergeCell ref="D7:D8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351A33D-D433-4D21-8220-3C473D9ED2F6}">
          <x14:formula1>
            <xm:f>'C:\Users\marisolvelasquez\AppData\Local\Microsoft\Windows\INetCache\Content.Outlook\1P6LS9W4\[Numeral 22 Artículo 14 Ley N 21.395_CORFO.xlsx]Listas'!#REF!</xm:f>
          </x14:formula1>
          <xm:sqref>A9:A24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28A62-8243-467D-9B39-5653B8023766}">
  <dimension ref="A1:H50"/>
  <sheetViews>
    <sheetView showGridLines="0" tabSelected="1" zoomScale="90" zoomScaleNormal="90" workbookViewId="0">
      <selection activeCell="A6" sqref="A6"/>
    </sheetView>
  </sheetViews>
  <sheetFormatPr baseColWidth="10" defaultColWidth="11.42578125" defaultRowHeight="12.75" x14ac:dyDescent="0.25"/>
  <cols>
    <col min="1" max="1" width="58.5703125" style="10" customWidth="1"/>
    <col min="2" max="2" width="56.140625" style="11" customWidth="1"/>
    <col min="3" max="3" width="25.28515625" style="11" customWidth="1"/>
    <col min="4" max="4" width="59.7109375" style="10" customWidth="1"/>
    <col min="5" max="6" width="11.42578125" style="10"/>
    <col min="7" max="7" width="18.28515625" style="10" customWidth="1"/>
    <col min="8" max="8" width="14.140625" style="10" customWidth="1"/>
    <col min="9" max="16384" width="11.42578125" style="10"/>
  </cols>
  <sheetData>
    <row r="1" spans="1:8" s="1" customFormat="1" ht="23.25" x14ac:dyDescent="0.25">
      <c r="A1" s="51" t="s">
        <v>56</v>
      </c>
      <c r="B1" s="51"/>
      <c r="C1" s="51"/>
      <c r="D1" s="51"/>
    </row>
    <row r="3" spans="1:8" s="2" customFormat="1" ht="23.25" x14ac:dyDescent="0.25">
      <c r="A3" s="52" t="s">
        <v>74</v>
      </c>
      <c r="B3" s="53"/>
      <c r="C3" s="53"/>
      <c r="D3" s="53"/>
    </row>
    <row r="4" spans="1:8" s="5" customFormat="1" ht="40.5" customHeight="1" x14ac:dyDescent="0.25">
      <c r="A4" s="3"/>
      <c r="B4" s="4"/>
      <c r="C4" s="4"/>
    </row>
    <row r="5" spans="1:8" s="9" customFormat="1" ht="26.25" x14ac:dyDescent="0.4">
      <c r="A5" s="6" t="s">
        <v>58</v>
      </c>
      <c r="B5" s="7" t="s">
        <v>110</v>
      </c>
      <c r="C5" s="6"/>
      <c r="D5" s="8" t="s">
        <v>60</v>
      </c>
    </row>
    <row r="6" spans="1:8" ht="25.5" customHeight="1" x14ac:dyDescent="0.25"/>
    <row r="7" spans="1:8" s="12" customFormat="1" ht="24" customHeight="1" x14ac:dyDescent="0.25">
      <c r="A7" s="54" t="s">
        <v>6</v>
      </c>
      <c r="B7" s="56" t="s">
        <v>61</v>
      </c>
      <c r="C7" s="57"/>
      <c r="D7" s="54" t="s">
        <v>62</v>
      </c>
    </row>
    <row r="8" spans="1:8" s="15" customFormat="1" ht="29.25" customHeight="1" x14ac:dyDescent="0.25">
      <c r="A8" s="55"/>
      <c r="B8" s="13" t="s">
        <v>63</v>
      </c>
      <c r="C8" s="14" t="s">
        <v>64</v>
      </c>
      <c r="D8" s="55"/>
      <c r="H8" s="25"/>
    </row>
    <row r="9" spans="1:8" s="15" customFormat="1" x14ac:dyDescent="0.25">
      <c r="A9" s="16" t="s">
        <v>65</v>
      </c>
      <c r="B9" s="17" t="s">
        <v>66</v>
      </c>
      <c r="C9" s="26">
        <f>56365.057+7053</f>
        <v>63418.057000000001</v>
      </c>
      <c r="D9" s="19" t="s">
        <v>67</v>
      </c>
      <c r="G9" s="20"/>
      <c r="H9" s="25"/>
    </row>
    <row r="10" spans="1:8" s="15" customFormat="1" ht="25.5" x14ac:dyDescent="0.25">
      <c r="A10" s="16" t="s">
        <v>65</v>
      </c>
      <c r="B10" s="17" t="s">
        <v>68</v>
      </c>
      <c r="C10" s="26">
        <v>2707.9279999999999</v>
      </c>
      <c r="D10" s="19" t="s">
        <v>69</v>
      </c>
      <c r="H10" s="25"/>
    </row>
    <row r="11" spans="1:8" s="15" customFormat="1" x14ac:dyDescent="0.25">
      <c r="A11" s="16" t="s">
        <v>65</v>
      </c>
      <c r="B11" s="17" t="s">
        <v>5</v>
      </c>
      <c r="C11" s="26">
        <f>42816.473+2557</f>
        <v>45373.472999999998</v>
      </c>
      <c r="D11" s="19" t="s">
        <v>70</v>
      </c>
      <c r="G11" s="21"/>
      <c r="H11" s="25"/>
    </row>
    <row r="12" spans="1:8" s="15" customFormat="1" ht="25.5" x14ac:dyDescent="0.25">
      <c r="A12" s="16" t="s">
        <v>65</v>
      </c>
      <c r="B12" s="17" t="s">
        <v>71</v>
      </c>
      <c r="C12" s="26">
        <v>18897.792000000001</v>
      </c>
      <c r="D12" s="19" t="s">
        <v>72</v>
      </c>
    </row>
    <row r="13" spans="1:8" s="15" customFormat="1" x14ac:dyDescent="0.25">
      <c r="A13" s="16"/>
      <c r="B13" s="17"/>
      <c r="C13" s="17"/>
      <c r="D13" s="19"/>
    </row>
    <row r="14" spans="1:8" s="15" customFormat="1" ht="13.5" customHeight="1" x14ac:dyDescent="0.25">
      <c r="A14" s="16"/>
      <c r="B14" s="17"/>
      <c r="C14" s="17"/>
      <c r="D14" s="17"/>
    </row>
    <row r="15" spans="1:8" s="15" customFormat="1" ht="13.5" customHeight="1" x14ac:dyDescent="0.25">
      <c r="A15" s="16"/>
      <c r="B15" s="17"/>
      <c r="C15" s="17"/>
      <c r="D15" s="17"/>
    </row>
    <row r="16" spans="1:8" s="15" customFormat="1" ht="13.5" customHeight="1" x14ac:dyDescent="0.25">
      <c r="A16" s="16"/>
      <c r="B16" s="17"/>
      <c r="C16" s="17"/>
      <c r="D16" s="17"/>
    </row>
    <row r="17" spans="1:6" s="15" customFormat="1" ht="13.5" customHeight="1" x14ac:dyDescent="0.25">
      <c r="A17" s="16"/>
      <c r="B17" s="17"/>
      <c r="C17" s="17"/>
      <c r="D17" s="17"/>
    </row>
    <row r="18" spans="1:6" s="15" customFormat="1" ht="13.5" customHeight="1" x14ac:dyDescent="0.25">
      <c r="A18" s="16"/>
      <c r="B18" s="17"/>
      <c r="C18" s="17"/>
      <c r="D18" s="17"/>
    </row>
    <row r="19" spans="1:6" s="15" customFormat="1" ht="13.5" customHeight="1" x14ac:dyDescent="0.25">
      <c r="A19" s="16"/>
      <c r="B19" s="17"/>
      <c r="C19" s="17"/>
      <c r="D19" s="17"/>
    </row>
    <row r="20" spans="1:6" s="15" customFormat="1" ht="13.5" customHeight="1" x14ac:dyDescent="0.25">
      <c r="A20" s="16"/>
      <c r="B20" s="17"/>
      <c r="C20" s="17"/>
      <c r="D20" s="17"/>
    </row>
    <row r="21" spans="1:6" s="15" customFormat="1" ht="13.5" customHeight="1" x14ac:dyDescent="0.25">
      <c r="A21" s="16"/>
      <c r="B21" s="17"/>
      <c r="C21" s="17"/>
      <c r="D21" s="17"/>
    </row>
    <row r="22" spans="1:6" s="15" customFormat="1" ht="13.5" customHeight="1" x14ac:dyDescent="0.25">
      <c r="A22" s="16"/>
      <c r="B22" s="17"/>
      <c r="C22" s="17"/>
      <c r="D22" s="17"/>
    </row>
    <row r="23" spans="1:6" s="15" customFormat="1" ht="13.5" customHeight="1" x14ac:dyDescent="0.25">
      <c r="A23" s="16"/>
      <c r="B23" s="17"/>
      <c r="C23" s="17"/>
      <c r="D23" s="17"/>
    </row>
    <row r="24" spans="1:6" s="15" customFormat="1" ht="13.5" customHeight="1" x14ac:dyDescent="0.25">
      <c r="A24" s="16"/>
      <c r="B24" s="17"/>
      <c r="C24" s="22">
        <f>SUM(C9:C23)</f>
        <v>130397.25</v>
      </c>
      <c r="D24" s="17"/>
    </row>
    <row r="26" spans="1:6" hidden="1" x14ac:dyDescent="0.25">
      <c r="D26" s="15"/>
      <c r="E26" s="15"/>
      <c r="F26" s="15"/>
    </row>
    <row r="27" spans="1:6" ht="23.25" hidden="1" x14ac:dyDescent="0.25">
      <c r="A27" s="51" t="s">
        <v>56</v>
      </c>
      <c r="B27" s="51"/>
      <c r="C27" s="51"/>
      <c r="D27" s="51"/>
      <c r="E27" s="24"/>
      <c r="F27" s="15"/>
    </row>
    <row r="28" spans="1:6" ht="16.5" hidden="1" customHeight="1" x14ac:dyDescent="0.25">
      <c r="E28" s="24"/>
      <c r="F28" s="15"/>
    </row>
    <row r="29" spans="1:6" ht="25.5" hidden="1" customHeight="1" x14ac:dyDescent="0.25">
      <c r="A29" s="52" t="str">
        <f>+A3</f>
        <v>Art. 14 Num. 12) - Gastos asociados al arriendo de terrenos u otros bienes inmuebles</v>
      </c>
      <c r="B29" s="53"/>
      <c r="C29" s="53"/>
      <c r="D29" s="53"/>
      <c r="E29" s="24"/>
      <c r="F29" s="15"/>
    </row>
    <row r="30" spans="1:6" ht="12.75" hidden="1" customHeight="1" x14ac:dyDescent="0.25">
      <c r="A30" s="3"/>
      <c r="B30" s="4"/>
      <c r="C30" s="4"/>
      <c r="D30" s="5"/>
      <c r="E30" s="24"/>
      <c r="F30" s="15"/>
    </row>
    <row r="31" spans="1:6" ht="26.25" hidden="1" x14ac:dyDescent="0.4">
      <c r="A31" s="6" t="s">
        <v>58</v>
      </c>
      <c r="B31" s="7" t="str">
        <f>+B5</f>
        <v>ABRIL - JUNIO</v>
      </c>
      <c r="C31" s="6"/>
      <c r="D31" s="8" t="s">
        <v>60</v>
      </c>
      <c r="E31" s="15"/>
      <c r="F31" s="15"/>
    </row>
    <row r="32" spans="1:6" hidden="1" x14ac:dyDescent="0.25">
      <c r="A32" s="27" t="s">
        <v>1</v>
      </c>
      <c r="E32" s="15"/>
      <c r="F32" s="15"/>
    </row>
    <row r="33" spans="1:6" hidden="1" x14ac:dyDescent="0.25">
      <c r="A33" s="54" t="s">
        <v>6</v>
      </c>
      <c r="B33" s="56" t="s">
        <v>61</v>
      </c>
      <c r="C33" s="57"/>
      <c r="D33" s="54" t="s">
        <v>62</v>
      </c>
      <c r="E33" s="15"/>
      <c r="F33" s="15"/>
    </row>
    <row r="34" spans="1:6" ht="24" hidden="1" x14ac:dyDescent="0.25">
      <c r="A34" s="55"/>
      <c r="B34" s="13" t="s">
        <v>63</v>
      </c>
      <c r="C34" s="14" t="s">
        <v>64</v>
      </c>
      <c r="D34" s="55"/>
    </row>
    <row r="35" spans="1:6" ht="25.5" hidden="1" x14ac:dyDescent="0.25">
      <c r="A35" s="16" t="s">
        <v>73</v>
      </c>
      <c r="B35" s="17" t="s">
        <v>71</v>
      </c>
      <c r="C35" s="26">
        <f ca="1">SUMIF(INNOVA_1T!$Q$2:$R$9,'Art.14 12)'!B35,INNOVA_1T!R2:R9)/1000</f>
        <v>10861.656999999999</v>
      </c>
      <c r="D35" s="19" t="s">
        <v>72</v>
      </c>
    </row>
    <row r="36" spans="1:6" hidden="1" x14ac:dyDescent="0.25">
      <c r="A36" s="16"/>
      <c r="B36" s="17"/>
      <c r="C36" s="26"/>
      <c r="D36" s="19"/>
    </row>
    <row r="37" spans="1:6" hidden="1" x14ac:dyDescent="0.25">
      <c r="A37" s="16"/>
      <c r="B37" s="17"/>
      <c r="C37" s="18"/>
      <c r="D37" s="19"/>
    </row>
    <row r="38" spans="1:6" hidden="1" x14ac:dyDescent="0.25">
      <c r="A38" s="16"/>
      <c r="B38" s="17"/>
      <c r="C38" s="17"/>
      <c r="D38" s="19"/>
    </row>
    <row r="39" spans="1:6" hidden="1" x14ac:dyDescent="0.25">
      <c r="A39" s="16"/>
      <c r="B39" s="17"/>
      <c r="C39" s="17"/>
      <c r="D39" s="17"/>
    </row>
    <row r="40" spans="1:6" hidden="1" x14ac:dyDescent="0.25">
      <c r="A40" s="16"/>
      <c r="B40" s="17"/>
      <c r="C40" s="17"/>
      <c r="D40" s="17"/>
    </row>
    <row r="41" spans="1:6" hidden="1" x14ac:dyDescent="0.25">
      <c r="A41" s="16"/>
      <c r="B41" s="17"/>
      <c r="C41" s="17"/>
      <c r="D41" s="17"/>
    </row>
    <row r="42" spans="1:6" hidden="1" x14ac:dyDescent="0.25">
      <c r="A42" s="16"/>
      <c r="B42" s="17"/>
      <c r="C42" s="17"/>
      <c r="D42" s="17"/>
    </row>
    <row r="43" spans="1:6" hidden="1" x14ac:dyDescent="0.25">
      <c r="A43" s="16"/>
      <c r="B43" s="17"/>
      <c r="C43" s="17"/>
      <c r="D43" s="17"/>
    </row>
    <row r="44" spans="1:6" hidden="1" x14ac:dyDescent="0.25">
      <c r="A44" s="16"/>
      <c r="B44" s="17"/>
      <c r="C44" s="17"/>
      <c r="D44" s="17"/>
    </row>
    <row r="45" spans="1:6" hidden="1" x14ac:dyDescent="0.25">
      <c r="A45" s="16"/>
      <c r="B45" s="17"/>
      <c r="C45" s="17"/>
      <c r="D45" s="17"/>
    </row>
    <row r="46" spans="1:6" hidden="1" x14ac:dyDescent="0.25">
      <c r="A46" s="16"/>
      <c r="B46" s="17"/>
      <c r="C46" s="17"/>
      <c r="D46" s="17"/>
    </row>
    <row r="47" spans="1:6" hidden="1" x14ac:dyDescent="0.25">
      <c r="A47" s="16"/>
      <c r="B47" s="17"/>
      <c r="C47" s="17"/>
      <c r="D47" s="17"/>
    </row>
    <row r="48" spans="1:6" hidden="1" x14ac:dyDescent="0.25">
      <c r="A48" s="16"/>
      <c r="B48" s="17"/>
      <c r="C48" s="17"/>
      <c r="D48" s="17"/>
    </row>
    <row r="49" spans="1:4" hidden="1" x14ac:dyDescent="0.25">
      <c r="A49" s="16"/>
      <c r="B49" s="17"/>
      <c r="C49" s="22">
        <f ca="1">SUM(C35:C48)</f>
        <v>10861.656999999999</v>
      </c>
      <c r="D49" s="17"/>
    </row>
    <row r="50" spans="1:4" hidden="1" x14ac:dyDescent="0.25"/>
  </sheetData>
  <mergeCells count="10">
    <mergeCell ref="A1:D1"/>
    <mergeCell ref="A3:D3"/>
    <mergeCell ref="A7:A8"/>
    <mergeCell ref="B7:C7"/>
    <mergeCell ref="D7:D8"/>
    <mergeCell ref="A27:D27"/>
    <mergeCell ref="A29:D29"/>
    <mergeCell ref="A33:A34"/>
    <mergeCell ref="B33:C33"/>
    <mergeCell ref="D33:D34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9EB1506-6A0A-4B8B-B32B-06F51F475A1E}">
          <x14:formula1>
            <xm:f>'C:\Users\marisolvelasquez\AppData\Local\Microsoft\Windows\INetCache\Content.Outlook\1P6LS9W4\[Numeral 22 Artículo 14 Ley N 21.395_CORFO.xlsx]Listas'!#REF!</xm:f>
          </x14:formula1>
          <xm:sqref>A9:A24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14074-EA28-4C3E-8A2C-A9EAF450BEE9}">
  <dimension ref="A1:R9"/>
  <sheetViews>
    <sheetView zoomScale="71" zoomScaleNormal="71" workbookViewId="0">
      <selection activeCell="Q2" sqref="Q2:R2"/>
    </sheetView>
  </sheetViews>
  <sheetFormatPr baseColWidth="10" defaultColWidth="9.140625" defaultRowHeight="12.75" x14ac:dyDescent="0.25"/>
  <cols>
    <col min="1" max="1" width="10" style="27" bestFit="1" customWidth="1"/>
    <col min="2" max="2" width="5" style="27" bestFit="1" customWidth="1"/>
    <col min="3" max="3" width="9" style="27" bestFit="1" customWidth="1"/>
    <col min="4" max="4" width="15" style="27" bestFit="1" customWidth="1"/>
    <col min="5" max="5" width="12" style="27" bestFit="1" customWidth="1"/>
    <col min="6" max="6" width="11" style="27" bestFit="1" customWidth="1"/>
    <col min="7" max="8" width="17" style="27" bestFit="1" customWidth="1"/>
    <col min="9" max="9" width="11" style="27" bestFit="1" customWidth="1"/>
    <col min="10" max="10" width="15.28515625" style="27" customWidth="1"/>
    <col min="11" max="11" width="39.7109375" style="27" customWidth="1"/>
    <col min="12" max="12" width="15" style="27" bestFit="1" customWidth="1"/>
    <col min="13" max="13" width="22" style="27" bestFit="1" customWidth="1"/>
    <col min="14" max="14" width="11" style="27" bestFit="1" customWidth="1"/>
    <col min="15" max="15" width="12.5703125" style="27" customWidth="1"/>
    <col min="16" max="16" width="12" style="27" customWidth="1"/>
    <col min="17" max="17" width="19.85546875" style="27" customWidth="1"/>
    <col min="18" max="16384" width="9.140625" style="27"/>
  </cols>
  <sheetData>
    <row r="1" spans="1:18" ht="90" x14ac:dyDescent="0.25">
      <c r="A1" s="47" t="s">
        <v>81</v>
      </c>
      <c r="B1" s="47" t="s">
        <v>82</v>
      </c>
      <c r="C1" s="47" t="s">
        <v>83</v>
      </c>
      <c r="D1" s="48" t="s">
        <v>84</v>
      </c>
      <c r="E1" s="48" t="s">
        <v>85</v>
      </c>
      <c r="F1" s="48" t="s">
        <v>86</v>
      </c>
      <c r="G1" s="48" t="s">
        <v>87</v>
      </c>
      <c r="H1" s="47" t="s">
        <v>88</v>
      </c>
      <c r="I1" s="47" t="s">
        <v>89</v>
      </c>
      <c r="J1" s="47" t="s">
        <v>95</v>
      </c>
      <c r="K1" s="47" t="s">
        <v>0</v>
      </c>
      <c r="L1" s="47" t="s">
        <v>90</v>
      </c>
      <c r="M1" s="48" t="s">
        <v>91</v>
      </c>
      <c r="N1" s="48" t="s">
        <v>98</v>
      </c>
      <c r="O1" s="47" t="s">
        <v>92</v>
      </c>
      <c r="P1" s="48" t="s">
        <v>93</v>
      </c>
      <c r="Q1" s="49" t="s">
        <v>99</v>
      </c>
      <c r="R1" s="49" t="s">
        <v>100</v>
      </c>
    </row>
    <row r="2" spans="1:18" x14ac:dyDescent="0.25">
      <c r="A2" s="27">
        <v>2000</v>
      </c>
      <c r="B2" s="27">
        <v>259</v>
      </c>
      <c r="C2" s="27">
        <v>1</v>
      </c>
      <c r="D2" s="27" t="s">
        <v>1</v>
      </c>
      <c r="E2" s="27" t="s">
        <v>94</v>
      </c>
      <c r="F2" s="27">
        <v>6000000136</v>
      </c>
      <c r="G2" s="27">
        <v>800000021</v>
      </c>
      <c r="H2" s="27">
        <v>5105655136</v>
      </c>
      <c r="I2" s="27">
        <v>221010103</v>
      </c>
      <c r="J2" s="27">
        <v>761786652</v>
      </c>
      <c r="K2" s="27" t="s">
        <v>97</v>
      </c>
      <c r="L2" s="27" t="s">
        <v>2</v>
      </c>
      <c r="M2" s="27">
        <v>4500034840</v>
      </c>
      <c r="N2" s="27">
        <v>2</v>
      </c>
      <c r="O2" s="27" t="s">
        <v>101</v>
      </c>
      <c r="P2" s="50">
        <v>3614073</v>
      </c>
      <c r="Q2" s="27" t="str">
        <f>VLOOKUP(J2,Tabla!$A$2:$E$38,5,0)</f>
        <v>Bodegas</v>
      </c>
      <c r="R2" s="50">
        <f>P2</f>
        <v>3614073</v>
      </c>
    </row>
    <row r="3" spans="1:18" x14ac:dyDescent="0.25">
      <c r="A3" s="27">
        <v>2000</v>
      </c>
      <c r="B3" s="27">
        <v>259</v>
      </c>
      <c r="C3" s="27">
        <v>2</v>
      </c>
      <c r="D3" s="27" t="s">
        <v>1</v>
      </c>
      <c r="E3" s="27" t="s">
        <v>94</v>
      </c>
      <c r="F3" s="27">
        <v>6000000325</v>
      </c>
      <c r="G3" s="27">
        <v>800000044</v>
      </c>
      <c r="H3" s="27">
        <v>5105655346</v>
      </c>
      <c r="I3" s="27">
        <v>221010103</v>
      </c>
      <c r="J3" s="27">
        <v>761786652</v>
      </c>
      <c r="K3" s="27" t="s">
        <v>97</v>
      </c>
      <c r="L3" s="27" t="s">
        <v>2</v>
      </c>
      <c r="M3" s="27">
        <v>4500034891</v>
      </c>
      <c r="N3" s="27">
        <v>2</v>
      </c>
      <c r="O3" s="27" t="s">
        <v>102</v>
      </c>
      <c r="P3" s="50">
        <v>3610569</v>
      </c>
      <c r="Q3" s="27" t="str">
        <f>VLOOKUP(J3,Tabla!$A$2:$E$38,5,0)</f>
        <v>Bodegas</v>
      </c>
      <c r="R3" s="50">
        <f t="shared" ref="R3:R9" si="0">P3</f>
        <v>3610569</v>
      </c>
    </row>
    <row r="4" spans="1:18" x14ac:dyDescent="0.25">
      <c r="A4" s="27">
        <v>2000</v>
      </c>
      <c r="B4" s="27">
        <v>259</v>
      </c>
      <c r="C4" s="27">
        <v>3</v>
      </c>
      <c r="D4" s="27" t="s">
        <v>1</v>
      </c>
      <c r="E4" s="27" t="s">
        <v>94</v>
      </c>
      <c r="F4" s="27">
        <v>6000000677</v>
      </c>
      <c r="G4" s="27">
        <v>800000117</v>
      </c>
      <c r="H4" s="27">
        <v>5105655663</v>
      </c>
      <c r="I4" s="27">
        <v>221010103</v>
      </c>
      <c r="J4" s="27">
        <v>761786652</v>
      </c>
      <c r="K4" s="27" t="s">
        <v>97</v>
      </c>
      <c r="L4" s="27" t="s">
        <v>2</v>
      </c>
      <c r="M4" s="27">
        <v>4500035053</v>
      </c>
      <c r="N4" s="27">
        <v>2</v>
      </c>
      <c r="O4" s="27" t="s">
        <v>103</v>
      </c>
      <c r="P4" s="50">
        <v>3637015</v>
      </c>
      <c r="Q4" s="27" t="str">
        <f>VLOOKUP(J4,Tabla!$A$2:$E$38,5,0)</f>
        <v>Bodegas</v>
      </c>
      <c r="R4" s="50">
        <f t="shared" si="0"/>
        <v>3637015</v>
      </c>
    </row>
    <row r="5" spans="1:18" x14ac:dyDescent="0.25">
      <c r="A5" s="27">
        <v>2000</v>
      </c>
      <c r="B5" s="27">
        <v>259</v>
      </c>
      <c r="C5" s="27">
        <v>1</v>
      </c>
      <c r="D5" s="27" t="s">
        <v>1</v>
      </c>
      <c r="E5" s="27" t="s">
        <v>94</v>
      </c>
      <c r="F5" s="27">
        <v>6000000136</v>
      </c>
      <c r="G5" s="27">
        <v>800000021</v>
      </c>
      <c r="H5" s="27">
        <v>5105655136</v>
      </c>
      <c r="I5" s="27">
        <v>532090201</v>
      </c>
      <c r="J5" s="27">
        <v>761786652</v>
      </c>
      <c r="K5" s="27" t="s">
        <v>97</v>
      </c>
      <c r="L5" s="27" t="s">
        <v>2</v>
      </c>
      <c r="M5" s="27">
        <v>4500034840</v>
      </c>
      <c r="N5" s="27">
        <v>3</v>
      </c>
      <c r="O5" s="27" t="s">
        <v>101</v>
      </c>
      <c r="P5" s="27" t="s">
        <v>104</v>
      </c>
      <c r="Q5" s="27" t="str">
        <f>VLOOKUP(J5,Tabla!$A$2:$E$38,5,0)</f>
        <v>Bodegas</v>
      </c>
      <c r="R5" s="50" t="str">
        <f t="shared" si="0"/>
        <v>1-</v>
      </c>
    </row>
    <row r="6" spans="1:18" x14ac:dyDescent="0.25">
      <c r="A6" s="27">
        <v>2000</v>
      </c>
      <c r="B6" s="27">
        <v>259</v>
      </c>
      <c r="C6" s="27">
        <v>2</v>
      </c>
      <c r="D6" s="27" t="s">
        <v>1</v>
      </c>
      <c r="E6" s="27" t="s">
        <v>94</v>
      </c>
      <c r="F6" s="27">
        <v>6000000325</v>
      </c>
      <c r="G6" s="27">
        <v>800000044</v>
      </c>
      <c r="H6" s="27">
        <v>5105655346</v>
      </c>
      <c r="I6" s="27">
        <v>532090201</v>
      </c>
      <c r="J6" s="27">
        <v>761786652</v>
      </c>
      <c r="K6" s="27" t="s">
        <v>97</v>
      </c>
      <c r="L6" s="27" t="s">
        <v>2</v>
      </c>
      <c r="M6" s="27">
        <v>4500034891</v>
      </c>
      <c r="N6" s="27">
        <v>3</v>
      </c>
      <c r="O6" s="27" t="s">
        <v>102</v>
      </c>
      <c r="P6" s="27" t="s">
        <v>104</v>
      </c>
      <c r="Q6" s="27" t="str">
        <f>VLOOKUP(J6,Tabla!$A$2:$E$38,5,0)</f>
        <v>Bodegas</v>
      </c>
      <c r="R6" s="50" t="str">
        <f t="shared" si="0"/>
        <v>1-</v>
      </c>
    </row>
    <row r="7" spans="1:18" x14ac:dyDescent="0.25">
      <c r="A7" s="27">
        <v>2000</v>
      </c>
      <c r="B7" s="27">
        <v>259</v>
      </c>
      <c r="C7" s="27">
        <v>3</v>
      </c>
      <c r="D7" s="27" t="s">
        <v>1</v>
      </c>
      <c r="E7" s="27" t="s">
        <v>94</v>
      </c>
      <c r="F7" s="27">
        <v>6000000677</v>
      </c>
      <c r="G7" s="27">
        <v>800000117</v>
      </c>
      <c r="H7" s="27">
        <v>5105655663</v>
      </c>
      <c r="I7" s="27">
        <v>532090201</v>
      </c>
      <c r="J7" s="27">
        <v>761786652</v>
      </c>
      <c r="K7" s="27" t="s">
        <v>97</v>
      </c>
      <c r="L7" s="27" t="s">
        <v>2</v>
      </c>
      <c r="M7" s="27">
        <v>4500035053</v>
      </c>
      <c r="N7" s="27">
        <v>3</v>
      </c>
      <c r="O7" s="27" t="s">
        <v>103</v>
      </c>
      <c r="P7" s="27" t="s">
        <v>104</v>
      </c>
      <c r="Q7" s="27" t="str">
        <f>VLOOKUP(J7,Tabla!$A$2:$E$38,5,0)</f>
        <v>Bodegas</v>
      </c>
      <c r="R7" s="50" t="str">
        <f t="shared" si="0"/>
        <v>1-</v>
      </c>
    </row>
    <row r="8" spans="1:18" x14ac:dyDescent="0.25">
      <c r="A8" s="27">
        <v>2000</v>
      </c>
      <c r="B8" s="27">
        <v>259</v>
      </c>
      <c r="C8" s="27">
        <v>1</v>
      </c>
      <c r="D8" s="27" t="s">
        <v>1</v>
      </c>
      <c r="E8" s="27" t="s">
        <v>94</v>
      </c>
      <c r="F8" s="27">
        <v>6000000054</v>
      </c>
      <c r="G8" s="27">
        <v>800000008</v>
      </c>
      <c r="H8" s="27">
        <v>5105655031</v>
      </c>
      <c r="I8" s="27">
        <v>532099901</v>
      </c>
      <c r="J8" s="27">
        <v>761786652</v>
      </c>
      <c r="K8" s="27" t="s">
        <v>96</v>
      </c>
      <c r="L8" s="27" t="s">
        <v>2</v>
      </c>
      <c r="M8" s="27">
        <v>4500034724</v>
      </c>
      <c r="N8" s="27">
        <v>2</v>
      </c>
      <c r="O8" s="27" t="s">
        <v>105</v>
      </c>
      <c r="P8" s="50">
        <v>203642</v>
      </c>
      <c r="Q8" s="27" t="s">
        <v>107</v>
      </c>
      <c r="R8" s="50">
        <f t="shared" si="0"/>
        <v>203642</v>
      </c>
    </row>
    <row r="9" spans="1:18" x14ac:dyDescent="0.25">
      <c r="A9" s="27">
        <v>2000</v>
      </c>
      <c r="B9" s="27">
        <v>259</v>
      </c>
      <c r="C9" s="27">
        <v>3</v>
      </c>
      <c r="D9" s="27" t="s">
        <v>1</v>
      </c>
      <c r="E9" s="27" t="s">
        <v>94</v>
      </c>
      <c r="F9" s="27">
        <v>6000000631</v>
      </c>
      <c r="G9" s="27">
        <v>800000098</v>
      </c>
      <c r="H9" s="27">
        <v>5105655590</v>
      </c>
      <c r="I9" s="27">
        <v>532099901</v>
      </c>
      <c r="J9" s="27">
        <v>761786652</v>
      </c>
      <c r="K9" s="27" t="s">
        <v>96</v>
      </c>
      <c r="L9" s="27" t="s">
        <v>2</v>
      </c>
      <c r="M9" s="27">
        <v>4500034724</v>
      </c>
      <c r="N9" s="27">
        <v>2</v>
      </c>
      <c r="O9" s="27" t="s">
        <v>106</v>
      </c>
      <c r="P9" s="27">
        <v>683</v>
      </c>
      <c r="Q9" s="27" t="s">
        <v>107</v>
      </c>
      <c r="R9" s="50">
        <f t="shared" si="0"/>
        <v>683</v>
      </c>
    </row>
  </sheetData>
  <autoFilter ref="A1:P9" xr:uid="{09914074-EA28-4C3E-8A2C-A9EAF450BEE9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7E5FC22A97D54BAA8FF936B604ED66" ma:contentTypeVersion="13" ma:contentTypeDescription="Crear nuevo documento." ma:contentTypeScope="" ma:versionID="47b7917d7a44844113a24de7a9c97198">
  <xsd:schema xmlns:xsd="http://www.w3.org/2001/XMLSchema" xmlns:xs="http://www.w3.org/2001/XMLSchema" xmlns:p="http://schemas.microsoft.com/office/2006/metadata/properties" xmlns:ns2="81ccede9-2b47-4a4e-a973-f00f144551ca" xmlns:ns3="10b25c61-e9ae-4a15-8988-3484429c5e63" targetNamespace="http://schemas.microsoft.com/office/2006/metadata/properties" ma:root="true" ma:fieldsID="e796248f79f34356286f8e49c70619e3" ns2:_="" ns3:_="">
    <xsd:import namespace="81ccede9-2b47-4a4e-a973-f00f144551ca"/>
    <xsd:import namespace="10b25c61-e9ae-4a15-8988-3484429c5e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ede9-2b47-4a4e-a973-f00f144551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6930227d-965d-4741-b43f-4ac5cbdeb3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25c61-e9ae-4a15-8988-3484429c5e6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555bf85-126c-434f-bcb6-68710f961177}" ma:internalName="TaxCatchAll" ma:showField="CatchAllData" ma:web="10b25c61-e9ae-4a15-8988-3484429c5e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0b25c61-e9ae-4a15-8988-3484429c5e63" xsi:nil="true"/>
    <lcf76f155ced4ddcb4097134ff3c332f xmlns="81ccede9-2b47-4a4e-a973-f00f144551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AB9C016-0A6E-4EAE-941B-2A3828F96F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B5AAD1-CB60-4186-BE91-801530E297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ccede9-2b47-4a4e-a973-f00f144551ca"/>
    <ds:schemaRef ds:uri="10b25c61-e9ae-4a15-8988-3484429c5e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0A77E5-ADD7-4F7B-93C1-509D69482853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ef331753-91a4-4cda-98c2-420a6a58d139"/>
    <ds:schemaRef ds:uri="66ffc224-3ba0-4176-8efa-217e9de68ffc"/>
    <ds:schemaRef ds:uri="10b25c61-e9ae-4a15-8988-3484429c5e63"/>
    <ds:schemaRef ds:uri="81ccede9-2b47-4a4e-a973-f00f144551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Tabla</vt:lpstr>
      <vt:lpstr>Art.14 22) ene-mar</vt:lpstr>
      <vt:lpstr>Art.14 12)</vt:lpstr>
      <vt:lpstr>INNOVA_1T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Veloso Torres</dc:creator>
  <cp:lastModifiedBy>Karen Veloso Torres</cp:lastModifiedBy>
  <dcterms:created xsi:type="dcterms:W3CDTF">2022-01-12T20:10:04Z</dcterms:created>
  <dcterms:modified xsi:type="dcterms:W3CDTF">2025-07-10T12:40:03Z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0x010100E07E5FC22A97D54BAA8FF936B604ED66</vt:lpwstr>
  </property>
  <property fmtid="{D5CDD505-2E9C-101B-9397-08002B2CF9AE}" pid="3" name="MediaServiceImageTags">
    <vt:lpwstr/>
  </property>
</Properties>
</file>