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corfocl.sharepoint.com/sites/Gaf_Presupuesto/Documentos compartidos/2026/GLOSAS/07 JULIO/CORFO/Numeral 1, Artículo 14/"/>
    </mc:Choice>
  </mc:AlternateContent>
  <xr:revisionPtr revIDLastSave="877" documentId="8_{5E9A027A-ADC1-40AE-BCB7-FECB2A15DE88}" xr6:coauthVersionLast="47" xr6:coauthVersionMax="47" xr10:uidLastSave="{84E2F12B-E78C-4D7D-ABD1-0A59D72790E5}"/>
  <bookViews>
    <workbookView xWindow="-120" yWindow="-120" windowWidth="20730" windowHeight="11040" tabRatio="949" firstSheet="1" activeTab="3" xr2:uid="{CA4D97A4-3ECB-47A6-B509-2C28BFFFFCF4}"/>
  </bookViews>
  <sheets>
    <sheet name="Lista" sheetId="21" state="hidden" r:id="rId1"/>
    <sheet name="07.06.01 CORFO" sheetId="6" r:id="rId2"/>
    <sheet name="07.06.06 INVERSIÓN Y FINANC." sheetId="23" r:id="rId3"/>
    <sheet name="07.06.07 DES. PROD. SOSTENIBLE" sheetId="2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13" i="6" l="1"/>
  <c r="N22" i="6" l="1"/>
  <c r="O20" i="6"/>
  <c r="O19" i="6"/>
  <c r="O18" i="6"/>
  <c r="O17" i="6"/>
  <c r="O16" i="6"/>
  <c r="O15" i="6"/>
  <c r="O14" i="6"/>
  <c r="O12" i="6"/>
  <c r="O11" i="6"/>
  <c r="O10" i="6"/>
  <c r="O9" i="6"/>
  <c r="O13" i="6"/>
  <c r="Z13" i="6" l="1"/>
  <c r="AA12" i="6"/>
  <c r="Z12" i="6"/>
  <c r="AA10" i="6" l="1"/>
  <c r="AB12" i="6" l="1"/>
  <c r="AC12" i="6" s="1"/>
  <c r="V15" i="6"/>
  <c r="AB9" i="6" l="1"/>
  <c r="AC9" i="6" s="1"/>
  <c r="X10" i="24"/>
  <c r="X11" i="24"/>
  <c r="X12" i="24"/>
  <c r="X13" i="24"/>
  <c r="X14" i="24"/>
  <c r="X15" i="24"/>
  <c r="X16" i="24"/>
  <c r="X17" i="24"/>
  <c r="X18" i="24"/>
  <c r="X19" i="24"/>
  <c r="X20" i="24"/>
  <c r="X21" i="24"/>
  <c r="X22" i="24"/>
  <c r="X9" i="24"/>
  <c r="U21" i="23"/>
  <c r="U20" i="23"/>
  <c r="U19" i="23"/>
  <c r="U18" i="23"/>
  <c r="U17" i="23"/>
  <c r="U16" i="23"/>
  <c r="U15" i="23"/>
  <c r="U14" i="23"/>
  <c r="U13" i="23"/>
  <c r="U12" i="23"/>
  <c r="U11" i="23"/>
  <c r="U10" i="23"/>
  <c r="U9" i="23"/>
  <c r="T9" i="23"/>
  <c r="J22" i="24"/>
  <c r="J21" i="24"/>
  <c r="J20" i="24"/>
  <c r="J19" i="24"/>
  <c r="J18" i="24"/>
  <c r="J17" i="24"/>
  <c r="J16" i="24"/>
  <c r="J15" i="24"/>
  <c r="J14" i="24"/>
  <c r="J13" i="24"/>
  <c r="J12" i="24"/>
  <c r="J11" i="24"/>
  <c r="J10" i="24"/>
  <c r="J9" i="24"/>
  <c r="E23" i="24"/>
  <c r="W17" i="24" l="1"/>
  <c r="W22" i="24"/>
  <c r="W21" i="24"/>
  <c r="W20" i="24"/>
  <c r="W19" i="24"/>
  <c r="W18" i="24"/>
  <c r="W12" i="24"/>
  <c r="W11" i="24"/>
  <c r="W10" i="24"/>
  <c r="W9" i="24"/>
  <c r="W13" i="24"/>
  <c r="I23" i="24" l="1"/>
  <c r="H23" i="24"/>
  <c r="G23" i="24"/>
  <c r="F23" i="24"/>
  <c r="J23" i="24" l="1"/>
  <c r="T20" i="23" l="1"/>
  <c r="G10" i="23" l="1"/>
  <c r="G11" i="23"/>
  <c r="G12" i="23"/>
  <c r="G13" i="23"/>
  <c r="G14" i="23"/>
  <c r="G15" i="23"/>
  <c r="G16" i="23"/>
  <c r="G17" i="23"/>
  <c r="G18" i="23"/>
  <c r="G19" i="23"/>
  <c r="G20" i="23"/>
  <c r="G21" i="23"/>
  <c r="G9" i="23"/>
  <c r="E22" i="23"/>
  <c r="F22" i="23"/>
  <c r="O21" i="6"/>
  <c r="O22" i="6" l="1"/>
  <c r="G22" i="23"/>
  <c r="R22" i="6" l="1"/>
  <c r="G22" i="6" l="1"/>
  <c r="H22" i="6"/>
  <c r="I22" i="6"/>
  <c r="J22" i="6"/>
  <c r="K22" i="6"/>
  <c r="L22" i="6"/>
  <c r="M22" i="6"/>
  <c r="E22" i="6"/>
  <c r="F22" i="6"/>
  <c r="AB10" i="6" l="1"/>
  <c r="AC10" i="6" s="1"/>
  <c r="T11" i="23" l="1"/>
  <c r="AB11" i="6" l="1"/>
  <c r="AC11" i="6" s="1"/>
  <c r="AB13" i="6"/>
  <c r="AB14" i="6"/>
  <c r="AC14" i="6" s="1"/>
  <c r="AB15" i="6"/>
  <c r="AC15" i="6" s="1"/>
  <c r="AB16" i="6"/>
  <c r="AC16" i="6" s="1"/>
  <c r="AB17" i="6"/>
  <c r="AC17" i="6" s="1"/>
  <c r="AB18" i="6"/>
  <c r="AC18" i="6" s="1"/>
  <c r="AB19" i="6"/>
  <c r="AC19" i="6" s="1"/>
  <c r="AB20" i="6"/>
  <c r="AC20" i="6" s="1"/>
  <c r="AB21" i="6"/>
  <c r="AC21" i="6" s="1"/>
  <c r="AC22" i="6" l="1"/>
  <c r="AB22" i="6"/>
  <c r="T10" i="23"/>
  <c r="T12" i="23"/>
  <c r="T13" i="23"/>
  <c r="T14" i="23"/>
  <c r="T15" i="23"/>
  <c r="T16" i="23"/>
  <c r="T17" i="23"/>
  <c r="T18" i="23"/>
  <c r="T19" i="23"/>
  <c r="T21" i="23"/>
  <c r="V23" i="24" l="1"/>
  <c r="U23" i="24"/>
  <c r="T23" i="24"/>
  <c r="S23" i="24"/>
  <c r="R23" i="24"/>
  <c r="Q23" i="24"/>
  <c r="P23" i="24"/>
  <c r="O23" i="24"/>
  <c r="N23" i="24"/>
  <c r="M23" i="24"/>
  <c r="L23" i="24"/>
  <c r="K23" i="24"/>
  <c r="D23" i="24"/>
  <c r="S22" i="23"/>
  <c r="R22" i="23"/>
  <c r="Q22" i="23"/>
  <c r="P22" i="23"/>
  <c r="O22" i="23"/>
  <c r="N22" i="23"/>
  <c r="M22" i="23"/>
  <c r="L22" i="23"/>
  <c r="K22" i="23"/>
  <c r="J22" i="23"/>
  <c r="I22" i="23"/>
  <c r="H22" i="23"/>
  <c r="D22" i="23"/>
  <c r="AA22" i="6" l="1"/>
  <c r="Z22" i="6" l="1"/>
  <c r="Y22" i="6"/>
  <c r="X22" i="6"/>
  <c r="W22" i="6"/>
  <c r="V22" i="6"/>
  <c r="U22" i="6"/>
  <c r="T22" i="6"/>
  <c r="S22" i="6"/>
  <c r="Q22" i="6"/>
  <c r="P22" i="6"/>
  <c r="D22" i="6"/>
  <c r="AB23" i="6" s="1"/>
</calcChain>
</file>

<file path=xl/sharedStrings.xml><?xml version="1.0" encoding="utf-8"?>
<sst xmlns="http://schemas.openxmlformats.org/spreadsheetml/2006/main" count="201" uniqueCount="111">
  <si>
    <t>070101</t>
  </si>
  <si>
    <t>Subsecretaría de Economía y Empresas de Menor Tamaño</t>
  </si>
  <si>
    <t>070107</t>
  </si>
  <si>
    <t>Programa Fondo de Innovación para la Competitividad-Emprendimiento</t>
  </si>
  <si>
    <t>070201</t>
  </si>
  <si>
    <t>Servicio Nacional del Consumidor</t>
  </si>
  <si>
    <t>070301</t>
  </si>
  <si>
    <t>Subsecretaría de Pesca y Acuicultura</t>
  </si>
  <si>
    <t>070401</t>
  </si>
  <si>
    <t>Servicio Nacional de Pesca y Acuicultura</t>
  </si>
  <si>
    <t>070601</t>
  </si>
  <si>
    <t>Corporación de Fomento de la Producción</t>
  </si>
  <si>
    <t>070606</t>
  </si>
  <si>
    <t>Inversión y Financiamiento</t>
  </si>
  <si>
    <t>070701</t>
  </si>
  <si>
    <t>Instituto Nacional de Estadísticas</t>
  </si>
  <si>
    <t>070702</t>
  </si>
  <si>
    <t>Programa Censos</t>
  </si>
  <si>
    <t>070801</t>
  </si>
  <si>
    <t>Fiscalía Nacional Económica</t>
  </si>
  <si>
    <t>070901</t>
  </si>
  <si>
    <t>Servicio Nacional de Turismo</t>
  </si>
  <si>
    <t>070903</t>
  </si>
  <si>
    <t>Programa de Promoción Internacional</t>
  </si>
  <si>
    <t>071601</t>
  </si>
  <si>
    <t>Servicio de Cooperación Técnica</t>
  </si>
  <si>
    <t>071901</t>
  </si>
  <si>
    <t>Comité Innova Chile</t>
  </si>
  <si>
    <t>072101</t>
  </si>
  <si>
    <t>Agencia de Promoción de la Inversión Extranjera</t>
  </si>
  <si>
    <t>072301</t>
  </si>
  <si>
    <t>Instituto Nacional de Propiedad Industrial</t>
  </si>
  <si>
    <t>072401</t>
  </si>
  <si>
    <t>Subsecretaría de Turismo</t>
  </si>
  <si>
    <t>072501</t>
  </si>
  <si>
    <t>Superintendencia de Insolvencia y Reemprendimiento</t>
  </si>
  <si>
    <t>072601</t>
  </si>
  <si>
    <t>Instituto Nacional de Desarrollo Sustentable Pesca Artesanal y Acuicultura</t>
  </si>
  <si>
    <t>07</t>
  </si>
  <si>
    <t>Ministerio de Economía, Fomento y Turismo</t>
  </si>
  <si>
    <t>MINISTERIO DE ECONOMÍA, FOMENTO Y TURISMO</t>
  </si>
  <si>
    <t>Cumplimiento Art. 14, Num. 1</t>
  </si>
  <si>
    <t>CRONOGRAMA MENSUAL POR SUBTÍTULOS DE GASTOS DEL AÑO EN CURSO</t>
  </si>
  <si>
    <t>Moneda Nacional - Miles de Pesos</t>
  </si>
  <si>
    <t>Subt.</t>
  </si>
  <si>
    <t>GASTOS</t>
  </si>
  <si>
    <t>Ley Inicial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</si>
  <si>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</si>
  <si>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</si>
  <si>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</si>
  <si>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</si>
  <si>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</si>
  <si>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</si>
  <si>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</si>
  <si>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</si>
  <si>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</si>
  <si>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</si>
  <si>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</si>
  <si>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</si>
  <si>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GASTOS EN PERSONAL</t>
  </si>
  <si>
    <t>BIENES Y SERVICIOS DE CONSUMO</t>
  </si>
  <si>
    <t>PRESTACIONES DE SEGURIDAD SOCIAL</t>
  </si>
  <si>
    <t>TRANSFERENCIAS CORRIENTES</t>
  </si>
  <si>
    <t>INTEGROS AL FISCO</t>
  </si>
  <si>
    <t>OTROS GASTOS CORRIENTES</t>
  </si>
  <si>
    <t>ADQUISICIÓN DE ACTIVOS NO FINANCIEROS</t>
  </si>
  <si>
    <t>ADQUISICIÓN DE ACTIVOS FINANCIEROS</t>
  </si>
  <si>
    <t>INICIATIVAS DE INVERSIÓN</t>
  </si>
  <si>
    <t>PRÉSTAMOS</t>
  </si>
  <si>
    <t>TRANSFERENCIAS DE CAPITAL</t>
  </si>
  <si>
    <t>SERVICIO DE LA DEUDA</t>
  </si>
  <si>
    <t>SALDO FINAL DE CAJA</t>
  </si>
  <si>
    <t>TOTAL</t>
  </si>
  <si>
    <t>APORTE FISCAL LIBRE</t>
  </si>
  <si>
    <t>APORTE FISCAL PARA SERVICIO DE LA DEUDA</t>
  </si>
  <si>
    <t>070607</t>
  </si>
  <si>
    <t>Desarrollo Productivo Sostenible</t>
  </si>
  <si>
    <t>LEY DE PRESUPUESTOS DEL SECTOR PÚBLICO AÑO 2026, N° 21.796</t>
  </si>
  <si>
    <t>Decreto N°35 12-02-2026</t>
  </si>
  <si>
    <t>Decreto N°121 24-02-2026</t>
  </si>
  <si>
    <t>Decreto N°186 17-03-2026</t>
  </si>
  <si>
    <t>Decreto N°338 14-05-2026</t>
  </si>
  <si>
    <t>Decreto N°336 14-05-2026</t>
  </si>
  <si>
    <t>Decreto N°394 08-06-2026</t>
  </si>
  <si>
    <t>Decreto N°446 15-06-2026</t>
  </si>
  <si>
    <t>Decreto N°447 15-06-2026</t>
  </si>
  <si>
    <t>Decreto N°493 01-07-2026</t>
  </si>
  <si>
    <t>Presupuesto Vigente</t>
  </si>
  <si>
    <t>Datos proyección julio-diciembre obtenidos de Programación de Caja agosto 2026</t>
  </si>
  <si>
    <t>Nota: Explicar principales modificaciones presupuestarias a continuación:</t>
  </si>
  <si>
    <t>Decreto N° 35: Modificación presupuestaria por rebaja Presupuesto Subs. de Economía y Empresas de Menor Tamaño-DPS_x0002_Prog 13, asignación 24.02.997</t>
  </si>
  <si>
    <t>Decreto N° 336: Modificación presupuestaria por rebaja de Fomento Productivo Agropecuario (Minagri), Subtítulo 24 ítem 08 asignación 095.</t>
  </si>
  <si>
    <t>Decreto N° 121: Modificación presupuestaria por rebaja de Economía afectando los Subítulos 22 y 24 en el ítem 02 del gobierno central. Asimismo aumenta el Subtítulo 25 ítem 99 Otros integros al Fisco.</t>
  </si>
  <si>
    <t xml:space="preserve">Decreto N° 338: Modificación presupuestaria por rebaja del 3% del presupuesto con el objeto de ahorrar recursos fiscales para contener el déficit y reasignarlos a labores de reconstrucción del Estado impulsado por el Ministerio de Hacienda. </t>
  </si>
  <si>
    <t>Decreto N° 394: Modificación presupuestaria por rebaja de Educación en el Programa Promoción de Inversiones , Subtítulo 24 ítem 08 asignación 017</t>
  </si>
  <si>
    <t>Decreto N° 446: Modificación presupuestaria por rebaja Presupuesto Subs. de Economía y Empresas de Menor Tamaño-DPS_x0002_Prog 13, asignación 24.02.997</t>
  </si>
  <si>
    <t>Presión de gastos</t>
  </si>
  <si>
    <t>Decreto N° 121: Modificación presupuestaria por rebaja de Economía afectando el Subítulos 22.</t>
  </si>
  <si>
    <t>Decreto N°351 18-05-2026</t>
  </si>
  <si>
    <t>Decreto N°447 16-06-2026</t>
  </si>
  <si>
    <t>Decreto N°493 12-06-2026</t>
  </si>
  <si>
    <t>Decreto N° 351: Modificación presupuestaria por rebaja en los Fondos Culturales y Artísticos, asignación 24.08.017 Programa Promoción de Inversiones.</t>
  </si>
  <si>
    <t xml:space="preserve">Decreto N° 493:  Modificación presupuestaria por reconocimieoto de Saldo Inicial de Caja </t>
  </si>
  <si>
    <t>Decreto N° 447: Modificación presupuestaria para incrementar el ítem 26.02 “Compensaciones por Daños a Terceros y/o a la Propiedad” para cubrir gastos relacionados con aveniamientos y juicios.</t>
  </si>
  <si>
    <t>Pago de junio se realizó por un tipo de cambio menor al esperado, modificación presupuestaria por saldo no utilizado se realizará durante septiembre/octubre</t>
  </si>
  <si>
    <t>Decreto N° 493:  Modificación presupuestaria por reconocimieoto de Saldo Inicial de Caja y reintegros al Fisco</t>
  </si>
  <si>
    <t>Decreto N° 186: Modificación presupuestaria por rebaja del Subtítulo 24 Transferencias Corrientes, asignación 24.08.017 Programa Promoción de Inversiones.</t>
  </si>
  <si>
    <t xml:space="preserve">Presión de gastos </t>
  </si>
  <si>
    <t xml:space="preserve">Modificacion presupuestaria en tramite </t>
  </si>
  <si>
    <t>Decreto N°412 15-07-2026</t>
  </si>
  <si>
    <t>Decreto N° 412: Modificación presupuestaria por reconocimiento de Saldo Inicial de Caja, ítem 25.03 Excedentes de Caja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</si>
</sst>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43" formatCode="_ * #,##0.00_ ;_ * \-#,##0.00_ ;_ * &quot;-&quot;??_ ;_ @_ "/>
    <numFmt numFmtId="164" formatCode="_-* #,##0.00_-;\-* #,##0.00_-;_-* &quot;-&quot;??_-;_-@_-"/>
    <numFmt numFmtId="165" formatCode="#,##0_ ;\-#,##0\ "/>
    <numFmt numFmtId="166" formatCode="_ * #,##0.000_ ;_ * \-#,##0.000_ ;_ * &quot;-&quot;???_ ;_ @_ "/>
    <numFmt numFmtId="167" formatCode="_ * #,##0.00_ ;_ * \-#,##0.00_ ;_ * &quot;-&quot;_ ;_ @_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Arial Narrow"/>
      <family val="2"/>
    </font>
    <font>
      <sz val="14"/>
      <color theme="1"/>
      <name val="Arial Narrow"/>
      <family val="2"/>
    </font>
    <font>
      <b/>
      <sz val="12"/>
      <color rgb="FF0070C0"/>
      <name val="Calibri"/>
      <family val="2"/>
      <scheme val="minor"/>
    </font>
    <font>
      <sz val="10"/>
      <color indexed="8"/>
      <name val="MS Sans Serif"/>
      <family val="2"/>
    </font>
    <font>
      <b/>
      <sz val="9"/>
      <color indexed="8"/>
      <name val="Verdana"/>
      <family val="2"/>
    </font>
    <font>
      <sz val="10"/>
      <name val="Arial"/>
      <family val="2"/>
    </font>
    <font>
      <sz val="12"/>
      <name val="Arial"/>
      <family val="2"/>
    </font>
    <font>
      <sz val="10"/>
      <color rgb="FF000000"/>
      <name val="Aptos Narrow"/>
      <family val="2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</borders>
  <cellStyleXfs count="12">
    <xf numFmtId="0" fontId="0" fillId="0" borderId="0"/>
    <xf numFmtId="41" fontId="1" fillId="0" borderId="0" applyFont="0" applyFill="0" applyBorder="0" applyAlignment="0" applyProtection="0"/>
    <xf numFmtId="0" fontId="8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8" fillId="0" borderId="0"/>
    <xf numFmtId="41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1" fillId="0" borderId="0">
      <alignment vertical="top"/>
    </xf>
    <xf numFmtId="0" fontId="8" fillId="0" borderId="0"/>
    <xf numFmtId="164" fontId="1" fillId="0" borderId="0" applyFont="0" applyFill="0" applyBorder="0" applyAlignment="0" applyProtection="0"/>
  </cellStyleXfs>
  <cellXfs count="6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41" fontId="0" fillId="0" borderId="1" xfId="1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41" fontId="0" fillId="0" borderId="0" xfId="1" applyFont="1" applyAlignment="1">
      <alignment vertical="center"/>
    </xf>
    <xf numFmtId="41" fontId="2" fillId="0" borderId="2" xfId="1" applyFont="1" applyBorder="1" applyAlignment="1">
      <alignment vertical="center"/>
    </xf>
    <xf numFmtId="41" fontId="2" fillId="0" borderId="0" xfId="1" applyFont="1" applyAlignment="1">
      <alignment vertical="center"/>
    </xf>
    <xf numFmtId="0" fontId="2" fillId="0" borderId="0" xfId="0" quotePrefix="1" applyFont="1" applyAlignment="1">
      <alignment horizontal="center" vertical="center"/>
    </xf>
    <xf numFmtId="0" fontId="0" fillId="0" borderId="0" xfId="0" quotePrefix="1"/>
    <xf numFmtId="0" fontId="0" fillId="0" borderId="0" xfId="0" applyAlignment="1">
      <alignment horizontal="left" vertical="center"/>
    </xf>
    <xf numFmtId="0" fontId="7" fillId="0" borderId="0" xfId="0" quotePrefix="1" applyFont="1"/>
    <xf numFmtId="0" fontId="7" fillId="0" borderId="0" xfId="0" applyFont="1"/>
    <xf numFmtId="41" fontId="0" fillId="0" borderId="0" xfId="0" applyNumberFormat="1" applyAlignment="1">
      <alignment vertical="center"/>
    </xf>
    <xf numFmtId="43" fontId="0" fillId="0" borderId="0" xfId="0" applyNumberFormat="1" applyAlignment="1">
      <alignment vertical="center"/>
    </xf>
    <xf numFmtId="3" fontId="0" fillId="0" borderId="0" xfId="0" applyNumberFormat="1" applyAlignment="1">
      <alignment vertical="center"/>
    </xf>
    <xf numFmtId="3" fontId="9" fillId="0" borderId="0" xfId="2" applyNumberFormat="1" applyFont="1" applyAlignment="1">
      <alignment vertical="center"/>
    </xf>
    <xf numFmtId="166" fontId="0" fillId="0" borderId="0" xfId="0" applyNumberFormat="1" applyAlignment="1">
      <alignment vertical="center"/>
    </xf>
    <xf numFmtId="41" fontId="2" fillId="0" borderId="0" xfId="0" applyNumberFormat="1" applyFont="1" applyAlignment="1">
      <alignment vertical="center"/>
    </xf>
    <xf numFmtId="0" fontId="0" fillId="3" borderId="0" xfId="0" applyFill="1" applyAlignment="1">
      <alignment vertical="center"/>
    </xf>
    <xf numFmtId="0" fontId="2" fillId="3" borderId="0" xfId="0" applyFont="1" applyFill="1" applyAlignment="1">
      <alignment vertical="center"/>
    </xf>
    <xf numFmtId="41" fontId="2" fillId="3" borderId="0" xfId="0" applyNumberFormat="1" applyFont="1" applyFill="1" applyAlignment="1">
      <alignment vertical="center"/>
    </xf>
    <xf numFmtId="41" fontId="0" fillId="3" borderId="0" xfId="0" applyNumberFormat="1" applyFill="1" applyAlignment="1">
      <alignment vertical="center"/>
    </xf>
    <xf numFmtId="1" fontId="0" fillId="0" borderId="0" xfId="0" applyNumberFormat="1" applyAlignment="1">
      <alignment horizontal="left" vertical="center" indent="3"/>
    </xf>
    <xf numFmtId="1" fontId="0" fillId="0" borderId="0" xfId="0" applyNumberFormat="1" applyAlignment="1">
      <alignment vertical="center"/>
    </xf>
    <xf numFmtId="3" fontId="2" fillId="3" borderId="0" xfId="0" quotePrefix="1" applyNumberFormat="1" applyFont="1" applyFill="1" applyAlignment="1">
      <alignment horizontal="center" vertical="center"/>
    </xf>
    <xf numFmtId="3" fontId="0" fillId="3" borderId="0" xfId="0" applyNumberForma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4" fillId="0" borderId="0" xfId="0" applyFont="1" applyAlignment="1">
      <alignment vertical="center"/>
    </xf>
    <xf numFmtId="41" fontId="0" fillId="0" borderId="4" xfId="1" applyFont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41" fontId="0" fillId="0" borderId="6" xfId="1" applyFont="1" applyBorder="1" applyAlignment="1">
      <alignment vertical="center"/>
    </xf>
    <xf numFmtId="165" fontId="0" fillId="0" borderId="6" xfId="1" applyNumberFormat="1" applyFont="1" applyBorder="1" applyAlignment="1">
      <alignment vertical="center"/>
    </xf>
    <xf numFmtId="41" fontId="0" fillId="0" borderId="5" xfId="1" applyFont="1" applyBorder="1" applyAlignment="1">
      <alignment vertical="center"/>
    </xf>
    <xf numFmtId="0" fontId="12" fillId="4" borderId="0" xfId="0" applyFont="1" applyFill="1"/>
    <xf numFmtId="3" fontId="0" fillId="3" borderId="0" xfId="0" applyNumberFormat="1" applyFill="1" applyAlignment="1">
      <alignment vertical="center"/>
    </xf>
    <xf numFmtId="9" fontId="0" fillId="0" borderId="0" xfId="1" applyNumberFormat="1" applyFont="1" applyAlignment="1">
      <alignment vertical="center"/>
    </xf>
    <xf numFmtId="167" fontId="0" fillId="0" borderId="0" xfId="1" applyNumberFormat="1" applyFont="1" applyAlignment="1">
      <alignment vertical="center"/>
    </xf>
    <xf numFmtId="167" fontId="0" fillId="0" borderId="0" xfId="0" applyNumberFormat="1" applyAlignment="1">
      <alignment vertical="center"/>
    </xf>
    <xf numFmtId="0" fontId="2" fillId="2" borderId="3" xfId="0" applyFont="1" applyFill="1" applyBorder="1" applyAlignment="1">
      <alignment horizontal="center" vertical="center" wrapText="1"/>
    </xf>
    <xf numFmtId="41" fontId="0" fillId="2" borderId="1" xfId="1" applyFont="1" applyFill="1" applyBorder="1" applyAlignment="1">
      <alignment vertical="center"/>
    </xf>
    <xf numFmtId="41" fontId="2" fillId="2" borderId="2" xfId="1" applyFont="1" applyFill="1" applyBorder="1" applyAlignment="1">
      <alignment vertical="center"/>
    </xf>
    <xf numFmtId="0" fontId="2" fillId="5" borderId="3" xfId="0" applyFont="1" applyFill="1" applyBorder="1" applyAlignment="1">
      <alignment horizontal="center" vertical="center"/>
    </xf>
    <xf numFmtId="41" fontId="2" fillId="2" borderId="1" xfId="1" applyFont="1" applyFill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2" fillId="5" borderId="1" xfId="0" applyFont="1" applyFill="1" applyBorder="1" applyAlignment="1">
      <alignment horizontal="center" vertical="center"/>
    </xf>
    <xf numFmtId="41" fontId="0" fillId="3" borderId="1" xfId="1" applyFont="1" applyFill="1" applyBorder="1" applyAlignment="1">
      <alignment vertical="center"/>
    </xf>
    <xf numFmtId="0" fontId="15" fillId="3" borderId="0" xfId="0" applyFont="1" applyFill="1"/>
    <xf numFmtId="0" fontId="15" fillId="0" borderId="0" xfId="0" applyFont="1"/>
    <xf numFmtId="0" fontId="1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2">
    <cellStyle name="Millares [0]" xfId="1" builtinId="6"/>
    <cellStyle name="Millares [0] 2" xfId="5" xr:uid="{C3A68055-A6D5-440B-9F96-65B58365809F}"/>
    <cellStyle name="Millares [0] 4" xfId="7" xr:uid="{1BC05D9C-82E5-41F9-8442-79EE4E678D1F}"/>
    <cellStyle name="Millares 2" xfId="4" xr:uid="{A3052A77-7CF7-439F-A1E5-05BA853FA1DA}"/>
    <cellStyle name="Millares 3" xfId="8" xr:uid="{BAA0576F-90DA-496C-88AD-30283F5875A3}"/>
    <cellStyle name="Millares 4" xfId="11" xr:uid="{2B2C7DD8-EAAD-4879-999E-C6CCB19A5876}"/>
    <cellStyle name="Millares 5" xfId="3" xr:uid="{8C19F9E9-4713-488D-84A7-0CBB587BC788}"/>
    <cellStyle name="Normal" xfId="0" builtinId="0"/>
    <cellStyle name="Normal 2 2" xfId="6" xr:uid="{1E612201-1CA0-4C3B-A4C5-3601887D3259}"/>
    <cellStyle name="Normal 2 2 2" xfId="2" xr:uid="{D2D36478-BCFB-42C6-BBB4-0E1FCFEECA26}"/>
    <cellStyle name="Normal 2 3" xfId="9" xr:uid="{9F220A5C-9A9C-4BDA-89FB-63C6C9E206A7}"/>
    <cellStyle name="Normal 6" xfId="10" xr:uid="{FE113903-DD24-4D2A-B0A5-D2B927C9DC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32F89-47B2-40E7-B2AE-A7B9C808452F}">
  <sheetPr codeName="Hoja1">
    <tabColor rgb="FF92D050"/>
  </sheetPr>
  <dimension ref="C3:D22"/>
  <sheetViews>
    <sheetView workbookViewId="0">
      <selection activeCell="C30" sqref="C30"/>
    </sheetView>
  </sheetViews>
  <sheetFormatPr baseColWidth="10" defaultColWidth="11.42578125" defaultRowHeight="15" x14ac:dyDescent="0.25"/>
  <cols>
    <col min="4" max="4" width="68.5703125" customWidth="1"/>
  </cols>
  <sheetData>
    <row r="3" spans="3:4" x14ac:dyDescent="0.25">
      <c r="C3" s="17" t="s">
        <v>0</v>
      </c>
      <c r="D3" t="s">
        <v>1</v>
      </c>
    </row>
    <row r="4" spans="3:4" x14ac:dyDescent="0.25">
      <c r="C4" s="17" t="s">
        <v>2</v>
      </c>
      <c r="D4" t="s">
        <v>3</v>
      </c>
    </row>
    <row r="5" spans="3:4" x14ac:dyDescent="0.25">
      <c r="C5" s="17" t="s">
        <v>4</v>
      </c>
      <c r="D5" t="s">
        <v>5</v>
      </c>
    </row>
    <row r="6" spans="3:4" x14ac:dyDescent="0.25">
      <c r="C6" s="17" t="s">
        <v>6</v>
      </c>
      <c r="D6" t="s">
        <v>7</v>
      </c>
    </row>
    <row r="7" spans="3:4" x14ac:dyDescent="0.25">
      <c r="C7" s="17" t="s">
        <v>8</v>
      </c>
      <c r="D7" t="s">
        <v>9</v>
      </c>
    </row>
    <row r="8" spans="3:4" x14ac:dyDescent="0.25">
      <c r="C8" s="17" t="s">
        <v>10</v>
      </c>
      <c r="D8" t="s">
        <v>11</v>
      </c>
    </row>
    <row r="9" spans="3:4" x14ac:dyDescent="0.25">
      <c r="C9" s="17" t="s">
        <v>12</v>
      </c>
      <c r="D9" t="s">
        <v>13</v>
      </c>
    </row>
    <row r="10" spans="3:4" x14ac:dyDescent="0.25">
      <c r="C10" s="17" t="s">
        <v>14</v>
      </c>
      <c r="D10" t="s">
        <v>15</v>
      </c>
    </row>
    <row r="11" spans="3:4" x14ac:dyDescent="0.25">
      <c r="C11" s="17" t="s">
        <v>16</v>
      </c>
      <c r="D11" t="s">
        <v>17</v>
      </c>
    </row>
    <row r="12" spans="3:4" x14ac:dyDescent="0.25">
      <c r="C12" s="17" t="s">
        <v>18</v>
      </c>
      <c r="D12" t="s">
        <v>19</v>
      </c>
    </row>
    <row r="13" spans="3:4" x14ac:dyDescent="0.25">
      <c r="C13" s="17" t="s">
        <v>20</v>
      </c>
      <c r="D13" t="s">
        <v>21</v>
      </c>
    </row>
    <row r="14" spans="3:4" x14ac:dyDescent="0.25">
      <c r="C14" s="17" t="s">
        <v>22</v>
      </c>
      <c r="D14" t="s">
        <v>23</v>
      </c>
    </row>
    <row r="15" spans="3:4" x14ac:dyDescent="0.25">
      <c r="C15" s="17" t="s">
        <v>24</v>
      </c>
      <c r="D15" t="s">
        <v>25</v>
      </c>
    </row>
    <row r="16" spans="3:4" x14ac:dyDescent="0.25">
      <c r="C16" s="17" t="s">
        <v>26</v>
      </c>
      <c r="D16" t="s">
        <v>27</v>
      </c>
    </row>
    <row r="17" spans="3:4" x14ac:dyDescent="0.25">
      <c r="C17" s="17" t="s">
        <v>28</v>
      </c>
      <c r="D17" t="s">
        <v>29</v>
      </c>
    </row>
    <row r="18" spans="3:4" x14ac:dyDescent="0.25">
      <c r="C18" s="17" t="s">
        <v>30</v>
      </c>
      <c r="D18" t="s">
        <v>31</v>
      </c>
    </row>
    <row r="19" spans="3:4" x14ac:dyDescent="0.25">
      <c r="C19" s="17" t="s">
        <v>32</v>
      </c>
      <c r="D19" t="s">
        <v>33</v>
      </c>
    </row>
    <row r="20" spans="3:4" x14ac:dyDescent="0.25">
      <c r="C20" s="17" t="s">
        <v>34</v>
      </c>
      <c r="D20" t="s">
        <v>35</v>
      </c>
    </row>
    <row r="21" spans="3:4" x14ac:dyDescent="0.25">
      <c r="C21" s="17" t="s">
        <v>36</v>
      </c>
      <c r="D21" t="s">
        <v>37</v>
      </c>
    </row>
    <row r="22" spans="3:4" x14ac:dyDescent="0.25">
      <c r="C22" s="17" t="s">
        <v>38</v>
      </c>
      <c r="D22" t="s">
        <v>39</v>
      </c>
    </row>
  </sheetData>
  <phoneticPr fontId="3" type="noConversion"/>
  <pageMargins left="0.7" right="0.7" top="0.75" bottom="0.75" header="0.3" footer="0.3"/>
  <ignoredErrors>
    <ignoredError sqref="C3:C2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34470-DE19-462C-AEDA-E0CCDCFFFC33}">
  <sheetPr codeName="Hoja2">
    <tabColor theme="8"/>
  </sheetPr>
  <dimension ref="B1:AT41"/>
  <sheetViews>
    <sheetView showGridLines="0" topLeftCell="A8" zoomScale="80" zoomScaleNormal="80" workbookViewId="0">
      <selection activeCell="R28" sqref="R28"/>
    </sheetView>
  </sheetViews>
  <sheetFormatPr baseColWidth="10" defaultColWidth="11.42578125" defaultRowHeight="15" x14ac:dyDescent="0.25"/>
  <cols>
    <col min="1" max="1" width="2.7109375" style="1" customWidth="1"/>
    <col min="2" max="2" width="9.7109375" style="2" customWidth="1"/>
    <col min="3" max="3" width="43.85546875" style="1" customWidth="1"/>
    <col min="4" max="4" width="14.5703125" style="1" bestFit="1" customWidth="1"/>
    <col min="5" max="15" width="14.5703125" style="1" customWidth="1"/>
    <col min="16" max="20" width="15.7109375" style="1" bestFit="1" customWidth="1"/>
    <col min="21" max="21" width="16.7109375" style="1" bestFit="1" customWidth="1"/>
    <col min="22" max="25" width="15.7109375" style="1" bestFit="1" customWidth="1"/>
    <col min="26" max="27" width="16.7109375" style="1" bestFit="1" customWidth="1"/>
    <col min="28" max="28" width="18.5703125" style="27" hidden="1" customWidth="1"/>
    <col min="29" max="29" width="16.42578125" style="27" bestFit="1" customWidth="1"/>
    <col min="30" max="30" width="11.42578125" style="1"/>
    <col min="31" max="31" width="12.42578125" style="1" bestFit="1" customWidth="1"/>
    <col min="32" max="16384" width="11.42578125" style="1"/>
  </cols>
  <sheetData>
    <row r="1" spans="2:46" ht="15.75" x14ac:dyDescent="0.25">
      <c r="B1" s="59" t="s">
        <v>40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</row>
    <row r="2" spans="2:46" ht="15.75" x14ac:dyDescent="0.25">
      <c r="B2" s="59" t="s">
        <v>77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</row>
    <row r="3" spans="2:46" ht="18" x14ac:dyDescent="0.25">
      <c r="B3" s="60" t="s">
        <v>41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</row>
    <row r="4" spans="2:46" ht="15.75" x14ac:dyDescent="0.25">
      <c r="B4" s="59" t="s">
        <v>42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</row>
    <row r="5" spans="2:46" ht="15.75" x14ac:dyDescent="0.25">
      <c r="B5" s="61" t="s">
        <v>43</v>
      </c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</row>
    <row r="6" spans="2:46" x14ac:dyDescent="0.25"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4"/>
      <c r="S6" s="33"/>
      <c r="T6" s="34"/>
      <c r="U6" s="35"/>
      <c r="V6" s="35"/>
      <c r="W6" s="35"/>
      <c r="X6" s="2"/>
      <c r="Y6" s="2"/>
      <c r="Z6" s="2"/>
      <c r="AA6" s="2"/>
    </row>
    <row r="7" spans="2:46" ht="15.75" x14ac:dyDescent="0.25">
      <c r="B7" s="19" t="s">
        <v>10</v>
      </c>
      <c r="C7" s="20" t="s">
        <v>11</v>
      </c>
      <c r="P7" s="22"/>
      <c r="Q7" s="22"/>
      <c r="S7" s="23"/>
    </row>
    <row r="8" spans="2:46" s="3" customFormat="1" ht="30.75" customHeight="1" x14ac:dyDescent="0.25">
      <c r="B8" s="7" t="s">
        <v>44</v>
      </c>
      <c r="C8" s="8" t="s">
        <v>45</v>
      </c>
      <c r="D8" s="47" t="s">
        <v>46</v>
      </c>
      <c r="E8" s="47" t="s">
        <v>78</v>
      </c>
      <c r="F8" s="47" t="s">
        <v>79</v>
      </c>
      <c r="G8" s="47" t="s">
        <v>80</v>
      </c>
      <c r="H8" s="47" t="s">
        <v>81</v>
      </c>
      <c r="I8" s="47" t="s">
        <v>82</v>
      </c>
      <c r="J8" s="47" t="s">
        <v>83</v>
      </c>
      <c r="K8" s="47" t="s">
        <v>84</v>
      </c>
      <c r="L8" s="47" t="s">
        <v>85</v>
      </c>
      <c r="M8" s="47" t="s">
        <v>86</v>
      </c>
      <c r="N8" s="47" t="s">
        <v>109</v>
      </c>
      <c r="O8" s="47" t="s">
        <v>87</v>
      </c>
      <c r="P8" s="50" t="s">
        <v>47</v>
      </c>
      <c r="Q8" s="50" t="s">
        <v>48</v>
      </c>
      <c r="R8" s="50" t="s">
        <v>49</v>
      </c>
      <c r="S8" s="50" t="s">
        <v>50</v>
      </c>
      <c r="T8" s="50" t="s">
        <v>51</v>
      </c>
      <c r="U8" s="50" t="s">
        <v>52</v>
      </c>
      <c r="V8" s="38" t="s">
        <v>53</v>
      </c>
      <c r="W8" s="38" t="s">
        <v>54</v>
      </c>
      <c r="X8" s="38" t="s">
        <v>55</v>
      </c>
      <c r="Y8" s="38" t="s">
        <v>56</v>
      </c>
      <c r="Z8" s="38" t="s">
        <v>57</v>
      </c>
      <c r="AA8" s="38" t="s">
        <v>58</v>
      </c>
      <c r="AB8" s="29"/>
      <c r="AC8" s="28"/>
      <c r="AD8" s="26"/>
      <c r="AE8" s="26"/>
      <c r="AF8" s="26"/>
      <c r="AG8" s="26"/>
    </row>
    <row r="9" spans="2:46" x14ac:dyDescent="0.2">
      <c r="B9" s="4">
        <v>21</v>
      </c>
      <c r="C9" s="5" t="s">
        <v>59</v>
      </c>
      <c r="D9" s="48">
        <v>34409520</v>
      </c>
      <c r="E9" s="6"/>
      <c r="F9" s="6"/>
      <c r="G9" s="6"/>
      <c r="H9" s="6"/>
      <c r="I9" s="6"/>
      <c r="J9" s="6"/>
      <c r="K9" s="6"/>
      <c r="L9" s="6">
        <v>-21704</v>
      </c>
      <c r="M9" s="6"/>
      <c r="N9" s="6"/>
      <c r="O9" s="48">
        <f t="shared" ref="O9:O12" si="0">SUM(D9:N9)</f>
        <v>34387816</v>
      </c>
      <c r="P9" s="41">
        <v>2405732.5000000014</v>
      </c>
      <c r="Q9" s="41">
        <v>2661518.2000000002</v>
      </c>
      <c r="R9" s="41">
        <v>4437065.7170000002</v>
      </c>
      <c r="S9" s="41">
        <v>2259711.466</v>
      </c>
      <c r="T9" s="41">
        <v>2266125.213</v>
      </c>
      <c r="U9" s="41">
        <v>4323975.45</v>
      </c>
      <c r="V9" s="41">
        <v>2423733.6392718269</v>
      </c>
      <c r="W9" s="41">
        <v>2416612.9211414899</v>
      </c>
      <c r="X9" s="41">
        <v>4720462.9056891371</v>
      </c>
      <c r="Y9" s="41">
        <v>2433195.7947096871</v>
      </c>
      <c r="Z9" s="41">
        <v>2483501.1883736248</v>
      </c>
      <c r="AA9" s="41">
        <v>4792828.175176966</v>
      </c>
      <c r="AB9" s="30">
        <f>SUM(P9:AA9)</f>
        <v>37624463.170362733</v>
      </c>
      <c r="AC9" s="30">
        <f>AB9-O9</f>
        <v>3236647.1703627333</v>
      </c>
      <c r="AD9" s="56" t="s">
        <v>107</v>
      </c>
    </row>
    <row r="10" spans="2:46" x14ac:dyDescent="0.2">
      <c r="B10" s="4">
        <v>22</v>
      </c>
      <c r="C10" s="5" t="s">
        <v>60</v>
      </c>
      <c r="D10" s="48">
        <v>10437855</v>
      </c>
      <c r="E10" s="6"/>
      <c r="F10" s="6">
        <v>-935756</v>
      </c>
      <c r="G10" s="6"/>
      <c r="H10" s="6"/>
      <c r="I10" s="6"/>
      <c r="J10" s="6"/>
      <c r="K10" s="6"/>
      <c r="L10" s="6"/>
      <c r="M10" s="6">
        <v>-39947</v>
      </c>
      <c r="N10" s="6"/>
      <c r="O10" s="48">
        <f t="shared" si="0"/>
        <v>9462152</v>
      </c>
      <c r="P10" s="41">
        <v>775297.73899999994</v>
      </c>
      <c r="Q10" s="41">
        <v>1097697.3459999999</v>
      </c>
      <c r="R10" s="41">
        <v>1616247.824</v>
      </c>
      <c r="S10" s="41">
        <v>740212.51199999999</v>
      </c>
      <c r="T10" s="41">
        <v>714936.93500000006</v>
      </c>
      <c r="U10" s="41">
        <v>641217.11</v>
      </c>
      <c r="V10" s="41">
        <v>835629.20458851685</v>
      </c>
      <c r="W10" s="41">
        <v>812396.18482371664</v>
      </c>
      <c r="X10" s="41">
        <v>747915.19882371661</v>
      </c>
      <c r="Y10" s="41">
        <v>663108.78104593884</v>
      </c>
      <c r="Z10" s="41">
        <v>593642.91582371667</v>
      </c>
      <c r="AA10" s="41">
        <f>587366.754268161-39947</f>
        <v>547419.75426816102</v>
      </c>
      <c r="AB10" s="30">
        <f>SUM(P10:AA10)</f>
        <v>9785721.5053737685</v>
      </c>
      <c r="AC10" s="30">
        <f t="shared" ref="AC10:AC21" si="1">AB10-O10</f>
        <v>323569.50537376851</v>
      </c>
      <c r="AD10" s="56" t="s">
        <v>108</v>
      </c>
    </row>
    <row r="11" spans="2:46" x14ac:dyDescent="0.2">
      <c r="B11" s="4">
        <v>23</v>
      </c>
      <c r="C11" s="5" t="s">
        <v>61</v>
      </c>
      <c r="D11" s="48">
        <v>587156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48">
        <f t="shared" si="0"/>
        <v>587156</v>
      </c>
      <c r="P11" s="41">
        <v>69935.917000000001</v>
      </c>
      <c r="Q11" s="41">
        <v>80291</v>
      </c>
      <c r="R11" s="41">
        <v>119364.74400000001</v>
      </c>
      <c r="S11" s="41">
        <v>137404.96100000001</v>
      </c>
      <c r="T11" s="41">
        <v>499429.40899999999</v>
      </c>
      <c r="U11" s="41">
        <v>118090.73699999999</v>
      </c>
      <c r="V11" s="41">
        <v>80176</v>
      </c>
      <c r="W11" s="41">
        <v>35000</v>
      </c>
      <c r="X11" s="41">
        <v>60000</v>
      </c>
      <c r="Y11" s="41">
        <v>35000</v>
      </c>
      <c r="Z11" s="41">
        <v>35000</v>
      </c>
      <c r="AA11" s="41">
        <v>60000</v>
      </c>
      <c r="AB11" s="30">
        <f t="shared" ref="AB11:AB21" si="2">SUM(P11:AA11)</f>
        <v>1329692.7679999999</v>
      </c>
      <c r="AC11" s="30">
        <f t="shared" si="1"/>
        <v>742536.76799999992</v>
      </c>
      <c r="AD11" s="56" t="s">
        <v>107</v>
      </c>
      <c r="AE11" s="31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</row>
    <row r="12" spans="2:46" x14ac:dyDescent="0.2">
      <c r="B12" s="4">
        <v>24</v>
      </c>
      <c r="C12" s="5" t="s">
        <v>62</v>
      </c>
      <c r="D12" s="48">
        <v>448503253</v>
      </c>
      <c r="E12" s="6">
        <v>-253000</v>
      </c>
      <c r="F12" s="6">
        <v>-1484291</v>
      </c>
      <c r="G12" s="6">
        <v>-822482</v>
      </c>
      <c r="H12" s="6">
        <v>-80622931</v>
      </c>
      <c r="I12" s="6">
        <v>-820000</v>
      </c>
      <c r="J12" s="6">
        <v>-1103705</v>
      </c>
      <c r="K12" s="6">
        <v>-92619</v>
      </c>
      <c r="L12" s="6">
        <v>-10</v>
      </c>
      <c r="M12" s="6"/>
      <c r="N12" s="6"/>
      <c r="O12" s="48">
        <f t="shared" si="0"/>
        <v>363304215</v>
      </c>
      <c r="P12" s="41">
        <v>619034.07900000003</v>
      </c>
      <c r="Q12" s="41">
        <v>13848168.663000001</v>
      </c>
      <c r="R12" s="41">
        <v>37743301.520000003</v>
      </c>
      <c r="S12" s="41">
        <v>10056302.448000001</v>
      </c>
      <c r="T12" s="41">
        <v>8787829.9330000002</v>
      </c>
      <c r="U12" s="41">
        <v>19952493.351</v>
      </c>
      <c r="V12" s="41">
        <v>36530854.246833332</v>
      </c>
      <c r="W12" s="41">
        <v>45106052.70683334</v>
      </c>
      <c r="X12" s="41">
        <v>52951664.480598889</v>
      </c>
      <c r="Y12" s="41">
        <v>58168966.82836666</v>
      </c>
      <c r="Z12" s="41">
        <f>48242763.3929667</f>
        <v>48242763.392966703</v>
      </c>
      <c r="AA12" s="41">
        <f>30493515.7486767-1103705</f>
        <v>29389810.748676699</v>
      </c>
      <c r="AB12" s="30">
        <f>SUM(P12:AA12)</f>
        <v>361397242.39827561</v>
      </c>
      <c r="AC12" s="30">
        <f>AB12-O12</f>
        <v>-1906972.6017243862</v>
      </c>
      <c r="AD12" s="57" t="s">
        <v>108</v>
      </c>
    </row>
    <row r="13" spans="2:46" x14ac:dyDescent="0.25">
      <c r="B13" s="4">
        <v>25</v>
      </c>
      <c r="C13" s="5" t="s">
        <v>63</v>
      </c>
      <c r="D13" s="48">
        <v>280246940</v>
      </c>
      <c r="E13" s="6"/>
      <c r="F13" s="6">
        <v>1874047</v>
      </c>
      <c r="G13" s="6"/>
      <c r="H13" s="6"/>
      <c r="I13" s="6"/>
      <c r="J13" s="6"/>
      <c r="K13" s="6"/>
      <c r="L13" s="6"/>
      <c r="M13" s="6">
        <v>2095282</v>
      </c>
      <c r="N13" s="6">
        <v>5740674</v>
      </c>
      <c r="O13" s="48">
        <f>SUM(D13:N13)</f>
        <v>289956943</v>
      </c>
      <c r="P13" s="41">
        <v>11376.938</v>
      </c>
      <c r="Q13" s="41">
        <v>15024.659</v>
      </c>
      <c r="R13" s="41">
        <v>2127480.551</v>
      </c>
      <c r="S13" s="41">
        <v>94983.801999999996</v>
      </c>
      <c r="T13" s="41">
        <v>17373.085999999999</v>
      </c>
      <c r="U13" s="41">
        <v>748256.98400000005</v>
      </c>
      <c r="V13" s="41">
        <v>0</v>
      </c>
      <c r="W13" s="41">
        <v>0</v>
      </c>
      <c r="X13" s="41">
        <v>0</v>
      </c>
      <c r="Y13" s="41">
        <v>0</v>
      </c>
      <c r="Z13" s="41">
        <f>287861651+2095282</f>
        <v>289956933</v>
      </c>
      <c r="AA13" s="41">
        <v>0</v>
      </c>
      <c r="AB13" s="30">
        <f t="shared" si="2"/>
        <v>292971429.01999998</v>
      </c>
      <c r="AC13" s="30">
        <f>AB13-O13</f>
        <v>3014486.0199999809</v>
      </c>
      <c r="AD13" s="21"/>
    </row>
    <row r="14" spans="2:46" x14ac:dyDescent="0.25">
      <c r="B14" s="4">
        <v>26</v>
      </c>
      <c r="C14" s="5" t="s">
        <v>64</v>
      </c>
      <c r="D14" s="48">
        <v>20</v>
      </c>
      <c r="E14" s="6"/>
      <c r="F14" s="6"/>
      <c r="G14" s="6"/>
      <c r="H14" s="6"/>
      <c r="I14" s="6"/>
      <c r="J14" s="6"/>
      <c r="K14" s="6"/>
      <c r="L14" s="6">
        <v>21704</v>
      </c>
      <c r="M14" s="6"/>
      <c r="N14" s="6"/>
      <c r="O14" s="48">
        <f t="shared" ref="O14:O20" si="3">SUM(D14:N14)</f>
        <v>21724</v>
      </c>
      <c r="P14" s="41">
        <v>56237.247000000003</v>
      </c>
      <c r="Q14" s="41"/>
      <c r="R14" s="41">
        <v>0</v>
      </c>
      <c r="S14" s="41"/>
      <c r="T14" s="41">
        <v>4219.7719999999999</v>
      </c>
      <c r="U14" s="41">
        <v>18646.088</v>
      </c>
      <c r="V14" s="41">
        <v>22088.828000000001</v>
      </c>
      <c r="W14" s="41">
        <v>0</v>
      </c>
      <c r="X14" s="41">
        <v>55036.177000000003</v>
      </c>
      <c r="Y14" s="41">
        <v>0</v>
      </c>
      <c r="Z14" s="41">
        <v>0</v>
      </c>
      <c r="AA14" s="41">
        <v>0</v>
      </c>
      <c r="AB14" s="30">
        <f t="shared" si="2"/>
        <v>156228.11199999999</v>
      </c>
      <c r="AC14" s="30">
        <f t="shared" si="1"/>
        <v>134504.11199999999</v>
      </c>
    </row>
    <row r="15" spans="2:46" x14ac:dyDescent="0.25">
      <c r="B15" s="4">
        <v>29</v>
      </c>
      <c r="C15" s="5" t="s">
        <v>65</v>
      </c>
      <c r="D15" s="48">
        <v>1018618</v>
      </c>
      <c r="E15" s="6"/>
      <c r="F15" s="6"/>
      <c r="G15" s="6"/>
      <c r="H15" s="6"/>
      <c r="I15" s="6"/>
      <c r="J15" s="6"/>
      <c r="K15" s="6"/>
      <c r="L15" s="6"/>
      <c r="M15" s="6">
        <v>39947</v>
      </c>
      <c r="N15" s="6"/>
      <c r="O15" s="48">
        <f t="shared" si="3"/>
        <v>1058565</v>
      </c>
      <c r="P15" s="41">
        <v>59023.883000000002</v>
      </c>
      <c r="Q15" s="41">
        <v>351990.50199999998</v>
      </c>
      <c r="R15" s="41">
        <v>124165.519</v>
      </c>
      <c r="S15" s="41">
        <v>47301.546999999999</v>
      </c>
      <c r="T15" s="41">
        <v>12830.999</v>
      </c>
      <c r="U15" s="41">
        <v>12613.616</v>
      </c>
      <c r="V15" s="41">
        <f>34339.796+39947</f>
        <v>74286.796000000002</v>
      </c>
      <c r="W15" s="41">
        <v>28771.681</v>
      </c>
      <c r="X15" s="41">
        <v>69554.565000000002</v>
      </c>
      <c r="Y15" s="41">
        <v>36362.824000000001</v>
      </c>
      <c r="Z15" s="41">
        <v>102496.535</v>
      </c>
      <c r="AA15" s="41">
        <v>139166.533</v>
      </c>
      <c r="AB15" s="30">
        <f t="shared" si="2"/>
        <v>1058565</v>
      </c>
      <c r="AC15" s="30">
        <f t="shared" si="1"/>
        <v>0</v>
      </c>
      <c r="AD15" s="21"/>
    </row>
    <row r="16" spans="2:46" x14ac:dyDescent="0.25">
      <c r="B16" s="4">
        <v>30</v>
      </c>
      <c r="C16" s="5" t="s">
        <v>66</v>
      </c>
      <c r="D16" s="48">
        <v>494709885</v>
      </c>
      <c r="E16" s="6"/>
      <c r="F16" s="6"/>
      <c r="G16" s="6"/>
      <c r="H16" s="6">
        <v>-5931299</v>
      </c>
      <c r="I16" s="6"/>
      <c r="J16" s="6"/>
      <c r="K16" s="6"/>
      <c r="L16" s="6"/>
      <c r="M16" s="6"/>
      <c r="N16" s="6"/>
      <c r="O16" s="48">
        <f t="shared" si="3"/>
        <v>488778586</v>
      </c>
      <c r="P16" s="41">
        <v>0</v>
      </c>
      <c r="Q16" s="41">
        <v>0</v>
      </c>
      <c r="R16" s="41">
        <v>0</v>
      </c>
      <c r="S16" s="41">
        <v>51181181.456</v>
      </c>
      <c r="T16" s="41">
        <v>26342358.905000001</v>
      </c>
      <c r="U16" s="41">
        <v>172517269.82800001</v>
      </c>
      <c r="V16" s="41">
        <v>0</v>
      </c>
      <c r="W16" s="41">
        <v>50000000</v>
      </c>
      <c r="X16" s="41">
        <v>0</v>
      </c>
      <c r="Y16" s="41">
        <v>0</v>
      </c>
      <c r="Z16" s="41">
        <v>88737765.811000004</v>
      </c>
      <c r="AA16" s="41">
        <v>100000000</v>
      </c>
      <c r="AB16" s="30">
        <f t="shared" si="2"/>
        <v>488778576</v>
      </c>
      <c r="AC16" s="30">
        <f t="shared" si="1"/>
        <v>-10</v>
      </c>
    </row>
    <row r="17" spans="2:34" x14ac:dyDescent="0.25">
      <c r="B17" s="4">
        <v>31</v>
      </c>
      <c r="C17" s="5" t="s">
        <v>67</v>
      </c>
      <c r="D17" s="48">
        <v>524350</v>
      </c>
      <c r="E17" s="6"/>
      <c r="F17" s="6"/>
      <c r="G17" s="6"/>
      <c r="H17" s="6">
        <v>-200000</v>
      </c>
      <c r="I17" s="6"/>
      <c r="J17" s="6"/>
      <c r="K17" s="6"/>
      <c r="L17" s="6"/>
      <c r="M17" s="6"/>
      <c r="N17" s="6"/>
      <c r="O17" s="48">
        <f t="shared" si="3"/>
        <v>324350</v>
      </c>
      <c r="P17" s="41">
        <v>0</v>
      </c>
      <c r="Q17" s="41">
        <v>0</v>
      </c>
      <c r="R17" s="41">
        <v>0</v>
      </c>
      <c r="S17" s="41">
        <v>0</v>
      </c>
      <c r="T17" s="41">
        <v>0</v>
      </c>
      <c r="U17" s="41">
        <v>0</v>
      </c>
      <c r="V17" s="41">
        <v>0</v>
      </c>
      <c r="W17" s="1">
        <v>0</v>
      </c>
      <c r="X17" s="41">
        <v>0</v>
      </c>
      <c r="Y17" s="41">
        <v>0</v>
      </c>
      <c r="Z17" s="41">
        <v>0</v>
      </c>
      <c r="AA17" s="41">
        <v>324350</v>
      </c>
      <c r="AB17" s="30">
        <f t="shared" si="2"/>
        <v>324350</v>
      </c>
      <c r="AC17" s="30">
        <f t="shared" si="1"/>
        <v>0</v>
      </c>
      <c r="AD17" s="21"/>
    </row>
    <row r="18" spans="2:34" ht="15" hidden="1" customHeight="1" x14ac:dyDescent="0.25">
      <c r="B18" s="4">
        <v>32</v>
      </c>
      <c r="C18" s="5" t="s">
        <v>68</v>
      </c>
      <c r="D18" s="48"/>
      <c r="E18" s="6"/>
      <c r="F18" s="6"/>
      <c r="G18" s="6"/>
      <c r="H18" s="6"/>
      <c r="I18" s="6"/>
      <c r="J18" s="6"/>
      <c r="K18" s="6"/>
      <c r="L18" s="6"/>
      <c r="M18" s="6"/>
      <c r="N18" s="6"/>
      <c r="O18" s="48">
        <f t="shared" si="3"/>
        <v>0</v>
      </c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30">
        <f t="shared" si="2"/>
        <v>0</v>
      </c>
      <c r="AC18" s="30">
        <f t="shared" si="1"/>
        <v>0</v>
      </c>
    </row>
    <row r="19" spans="2:34" hidden="1" x14ac:dyDescent="0.25">
      <c r="B19" s="4">
        <v>33</v>
      </c>
      <c r="C19" s="5" t="s">
        <v>69</v>
      </c>
      <c r="D19" s="48"/>
      <c r="E19" s="6"/>
      <c r="F19" s="6"/>
      <c r="G19" s="6"/>
      <c r="H19" s="6"/>
      <c r="I19" s="6"/>
      <c r="J19" s="6"/>
      <c r="K19" s="6"/>
      <c r="L19" s="6"/>
      <c r="M19" s="6"/>
      <c r="N19" s="6"/>
      <c r="O19" s="48">
        <f t="shared" si="3"/>
        <v>0</v>
      </c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30">
        <f t="shared" si="2"/>
        <v>0</v>
      </c>
      <c r="AC19" s="30">
        <f t="shared" si="1"/>
        <v>0</v>
      </c>
    </row>
    <row r="20" spans="2:34" x14ac:dyDescent="0.25">
      <c r="B20" s="4">
        <v>34</v>
      </c>
      <c r="C20" s="5" t="s">
        <v>70</v>
      </c>
      <c r="D20" s="48">
        <v>15650282</v>
      </c>
      <c r="E20" s="6"/>
      <c r="F20" s="6"/>
      <c r="G20" s="6"/>
      <c r="H20" s="6"/>
      <c r="I20" s="6"/>
      <c r="J20" s="6"/>
      <c r="K20" s="6"/>
      <c r="L20" s="6"/>
      <c r="M20" s="6"/>
      <c r="N20" s="6"/>
      <c r="O20" s="48">
        <f t="shared" si="3"/>
        <v>15650282</v>
      </c>
      <c r="P20" s="41">
        <v>498851.36099999998</v>
      </c>
      <c r="Q20" s="41">
        <v>171031.86600000001</v>
      </c>
      <c r="R20" s="41">
        <v>2736952.8259999999</v>
      </c>
      <c r="S20" s="41">
        <v>-171031.86600000001</v>
      </c>
      <c r="T20" s="41">
        <v>91289.134000000005</v>
      </c>
      <c r="U20" s="41">
        <v>2435308.0329999998</v>
      </c>
      <c r="V20" s="41">
        <v>26952.72352</v>
      </c>
      <c r="W20" s="41">
        <v>0</v>
      </c>
      <c r="X20" s="41">
        <v>3161683.792686</v>
      </c>
      <c r="Y20" s="41">
        <v>0</v>
      </c>
      <c r="Z20" s="41">
        <v>116277.777778</v>
      </c>
      <c r="AA20" s="41">
        <v>2737202.1496639997</v>
      </c>
      <c r="AB20" s="30">
        <f t="shared" si="2"/>
        <v>11804517.797648</v>
      </c>
      <c r="AC20" s="30">
        <f t="shared" si="1"/>
        <v>-3845764.2023520004</v>
      </c>
      <c r="AD20" s="21"/>
    </row>
    <row r="21" spans="2:34" hidden="1" x14ac:dyDescent="0.25">
      <c r="B21" s="9">
        <v>35</v>
      </c>
      <c r="C21" s="10" t="s">
        <v>71</v>
      </c>
      <c r="D21" s="48">
        <v>0</v>
      </c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48">
        <f t="shared" ref="O21" si="4">D21+E21+F21+H21+I21+J21+K21+L21+M21</f>
        <v>0</v>
      </c>
      <c r="P21" s="39">
        <v>0</v>
      </c>
      <c r="Q21" s="39">
        <v>0</v>
      </c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30">
        <f t="shared" si="2"/>
        <v>0</v>
      </c>
      <c r="AC21" s="30">
        <f t="shared" si="1"/>
        <v>0</v>
      </c>
    </row>
    <row r="22" spans="2:34" s="3" customFormat="1" x14ac:dyDescent="0.25">
      <c r="B22" s="11"/>
      <c r="C22" s="12" t="s">
        <v>72</v>
      </c>
      <c r="D22" s="49">
        <f>SUM(D9:D21)</f>
        <v>1286087879</v>
      </c>
      <c r="E22" s="14">
        <f t="shared" ref="E22:G22" si="5">SUM(E9:E21)</f>
        <v>-253000</v>
      </c>
      <c r="F22" s="14">
        <f t="shared" si="5"/>
        <v>-546000</v>
      </c>
      <c r="G22" s="14">
        <f t="shared" si="5"/>
        <v>-822482</v>
      </c>
      <c r="H22" s="14">
        <f t="shared" ref="H22" si="6">SUM(H9:H21)</f>
        <v>-86754230</v>
      </c>
      <c r="I22" s="14">
        <f t="shared" ref="I22:J22" si="7">SUM(I9:I21)</f>
        <v>-820000</v>
      </c>
      <c r="J22" s="14">
        <f t="shared" si="7"/>
        <v>-1103705</v>
      </c>
      <c r="K22" s="14">
        <f t="shared" ref="K22" si="8">SUM(K9:K21)</f>
        <v>-92619</v>
      </c>
      <c r="L22" s="14">
        <f t="shared" ref="L22:O22" si="9">SUM(L9:L21)</f>
        <v>-10</v>
      </c>
      <c r="M22" s="14">
        <f t="shared" si="9"/>
        <v>2095282</v>
      </c>
      <c r="N22" s="14">
        <f t="shared" si="9"/>
        <v>5740674</v>
      </c>
      <c r="O22" s="49">
        <f t="shared" si="9"/>
        <v>1203531789</v>
      </c>
      <c r="P22" s="14">
        <f t="shared" ref="P22:Z22" si="10">SUM(P9:P21)</f>
        <v>4495489.6640000008</v>
      </c>
      <c r="Q22" s="14">
        <f t="shared" si="10"/>
        <v>18225722.236000001</v>
      </c>
      <c r="R22" s="14">
        <f>SUM(R9:R21)</f>
        <v>48904578.701000005</v>
      </c>
      <c r="S22" s="14">
        <f t="shared" si="10"/>
        <v>64346066.326000005</v>
      </c>
      <c r="T22" s="14">
        <f t="shared" si="10"/>
        <v>38736393.386000007</v>
      </c>
      <c r="U22" s="14">
        <f t="shared" si="10"/>
        <v>200767871.197</v>
      </c>
      <c r="V22" s="14">
        <f t="shared" si="10"/>
        <v>39993721.438213676</v>
      </c>
      <c r="W22" s="14">
        <f t="shared" si="10"/>
        <v>98398833.493798554</v>
      </c>
      <c r="X22" s="14">
        <f t="shared" si="10"/>
        <v>61766317.119797744</v>
      </c>
      <c r="Y22" s="14">
        <f t="shared" si="10"/>
        <v>61336634.228122286</v>
      </c>
      <c r="Z22" s="14">
        <f t="shared" si="10"/>
        <v>430268380.62094206</v>
      </c>
      <c r="AA22" s="14">
        <f>SUM(AA9:AA21)</f>
        <v>137990777.36078584</v>
      </c>
      <c r="AB22" s="14">
        <f>SUM(AB9:AB21)</f>
        <v>1205230785.7716601</v>
      </c>
      <c r="AC22" s="14">
        <f>SUM(AC9:AC21)</f>
        <v>1698996.771660096</v>
      </c>
    </row>
    <row r="23" spans="2:34" x14ac:dyDescent="0.25">
      <c r="B23" s="58" t="s">
        <v>88</v>
      </c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13"/>
      <c r="AA23" s="13"/>
      <c r="AB23" s="30">
        <f>D22-AB22</f>
        <v>80857093.228339911</v>
      </c>
    </row>
    <row r="24" spans="2:34" x14ac:dyDescent="0.25"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13"/>
      <c r="AA24" s="13"/>
      <c r="AB24" s="30"/>
    </row>
    <row r="25" spans="2:34" x14ac:dyDescent="0.25">
      <c r="B25" s="53" t="s">
        <v>89</v>
      </c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13"/>
      <c r="AA25" s="13"/>
      <c r="AB25" s="30"/>
    </row>
    <row r="26" spans="2:34" ht="7.5" customHeight="1" x14ac:dyDescent="0.25"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42"/>
      <c r="S26" s="13"/>
      <c r="T26" s="13"/>
      <c r="U26" s="13"/>
      <c r="V26" s="13"/>
      <c r="W26" s="13"/>
      <c r="X26" s="13"/>
      <c r="Y26" s="13"/>
      <c r="Z26" s="13"/>
      <c r="AA26" s="15"/>
    </row>
    <row r="27" spans="2:34" x14ac:dyDescent="0.25">
      <c r="B27" s="18" t="s">
        <v>90</v>
      </c>
      <c r="AB27" s="43"/>
    </row>
    <row r="28" spans="2:34" x14ac:dyDescent="0.25">
      <c r="B28" s="18" t="s">
        <v>92</v>
      </c>
    </row>
    <row r="29" spans="2:34" x14ac:dyDescent="0.25">
      <c r="B29" s="18" t="s">
        <v>106</v>
      </c>
    </row>
    <row r="30" spans="2:34" x14ac:dyDescent="0.25">
      <c r="B30" s="18" t="s">
        <v>93</v>
      </c>
    </row>
    <row r="31" spans="2:34" x14ac:dyDescent="0.25">
      <c r="B31" s="18" t="s">
        <v>91</v>
      </c>
      <c r="Q31" s="21"/>
      <c r="R31" s="21"/>
    </row>
    <row r="32" spans="2:34" x14ac:dyDescent="0.25">
      <c r="B32" s="18" t="s">
        <v>94</v>
      </c>
      <c r="AH32" s="13"/>
    </row>
    <row r="33" spans="2:27" x14ac:dyDescent="0.25">
      <c r="B33" s="18" t="s">
        <v>95</v>
      </c>
    </row>
    <row r="34" spans="2:27" x14ac:dyDescent="0.25">
      <c r="B34" s="18" t="s">
        <v>103</v>
      </c>
      <c r="Y34" s="23"/>
      <c r="AA34" s="23"/>
    </row>
    <row r="35" spans="2:27" x14ac:dyDescent="0.25">
      <c r="B35" s="18" t="s">
        <v>105</v>
      </c>
    </row>
    <row r="36" spans="2:27" x14ac:dyDescent="0.25">
      <c r="B36" s="18" t="s">
        <v>110</v>
      </c>
    </row>
    <row r="37" spans="2:27" x14ac:dyDescent="0.25">
      <c r="B37" s="18"/>
    </row>
    <row r="38" spans="2:27" x14ac:dyDescent="0.25">
      <c r="B38" s="18"/>
    </row>
    <row r="39" spans="2:27" x14ac:dyDescent="0.25">
      <c r="B39" s="18"/>
    </row>
    <row r="40" spans="2:27" x14ac:dyDescent="0.25">
      <c r="B40" s="18"/>
    </row>
    <row r="41" spans="2:27" x14ac:dyDescent="0.25">
      <c r="O41" s="21"/>
    </row>
  </sheetData>
  <mergeCells count="6">
    <mergeCell ref="B23:Y23"/>
    <mergeCell ref="B1:AA1"/>
    <mergeCell ref="B2:AA2"/>
    <mergeCell ref="B3:AA3"/>
    <mergeCell ref="B4:AA4"/>
    <mergeCell ref="B5:AA5"/>
  </mergeCells>
  <printOptions horizontalCentered="1"/>
  <pageMargins left="0.31496062992125984" right="0.39370078740157483" top="0.74803149606299213" bottom="0.74803149606299213" header="0.31496062992125984" footer="0.31496062992125984"/>
  <pageSetup paperSize="121" scale="75" orientation="landscape" r:id="rId1"/>
  <ignoredErrors>
    <ignoredError sqref="B7:C7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8827B-F51A-4858-A722-2C2DB417BFBC}">
  <sheetPr codeName="Hoja3">
    <tabColor theme="8"/>
  </sheetPr>
  <dimension ref="B1:X33"/>
  <sheetViews>
    <sheetView showGridLines="0" topLeftCell="H1" zoomScale="80" zoomScaleNormal="80" workbookViewId="0">
      <selection activeCell="G42" sqref="G42"/>
    </sheetView>
  </sheetViews>
  <sheetFormatPr baseColWidth="10" defaultColWidth="11.42578125" defaultRowHeight="15" x14ac:dyDescent="0.25"/>
  <cols>
    <col min="1" max="1" width="2.7109375" style="1" customWidth="1"/>
    <col min="2" max="2" width="9.7109375" style="2" customWidth="1"/>
    <col min="3" max="3" width="43.85546875" style="1" customWidth="1"/>
    <col min="4" max="4" width="15.7109375" style="1" bestFit="1" customWidth="1"/>
    <col min="5" max="5" width="13.5703125" style="1" customWidth="1"/>
    <col min="6" max="6" width="14.140625" style="1" customWidth="1"/>
    <col min="7" max="7" width="15.7109375" style="1" customWidth="1"/>
    <col min="8" max="8" width="13.140625" style="1" bestFit="1" customWidth="1"/>
    <col min="9" max="18" width="12.42578125" style="1" bestFit="1" customWidth="1"/>
    <col min="19" max="19" width="13.85546875" style="1" bestFit="1" customWidth="1"/>
    <col min="20" max="20" width="13" style="1" hidden="1" customWidth="1"/>
    <col min="21" max="21" width="13" style="1" bestFit="1" customWidth="1"/>
    <col min="22" max="16384" width="11.42578125" style="1"/>
  </cols>
  <sheetData>
    <row r="1" spans="2:22" ht="15.75" x14ac:dyDescent="0.25">
      <c r="B1" s="59" t="s">
        <v>40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</row>
    <row r="2" spans="2:22" ht="15.75" x14ac:dyDescent="0.25">
      <c r="B2" s="59" t="s">
        <v>77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36"/>
      <c r="U2" s="36"/>
    </row>
    <row r="3" spans="2:22" ht="18" x14ac:dyDescent="0.25">
      <c r="B3" s="60" t="s">
        <v>41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</row>
    <row r="4" spans="2:22" ht="15.75" x14ac:dyDescent="0.25">
      <c r="B4" s="59" t="s">
        <v>42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</row>
    <row r="5" spans="2:22" ht="15.75" x14ac:dyDescent="0.25">
      <c r="B5" s="61" t="s">
        <v>43</v>
      </c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</row>
    <row r="6" spans="2:22" x14ac:dyDescent="0.25">
      <c r="C6" s="2"/>
      <c r="D6" s="2"/>
      <c r="E6" s="2"/>
      <c r="F6" s="2"/>
      <c r="G6" s="2"/>
      <c r="H6" s="2"/>
      <c r="I6" s="2"/>
      <c r="J6" s="2"/>
      <c r="K6" s="16"/>
      <c r="L6" s="2"/>
      <c r="M6" s="2"/>
      <c r="N6" s="2"/>
      <c r="O6" s="2"/>
      <c r="P6" s="2"/>
      <c r="Q6" s="2"/>
      <c r="R6" s="2"/>
      <c r="S6" s="2"/>
    </row>
    <row r="7" spans="2:22" ht="15.75" x14ac:dyDescent="0.25">
      <c r="B7" s="19" t="s">
        <v>12</v>
      </c>
      <c r="C7" s="20" t="s">
        <v>13</v>
      </c>
      <c r="J7" s="25"/>
    </row>
    <row r="8" spans="2:22" s="3" customFormat="1" ht="30" x14ac:dyDescent="0.25">
      <c r="B8" s="7" t="s">
        <v>44</v>
      </c>
      <c r="C8" s="8" t="s">
        <v>45</v>
      </c>
      <c r="D8" s="7" t="s">
        <v>46</v>
      </c>
      <c r="E8" s="47" t="s">
        <v>79</v>
      </c>
      <c r="F8" s="47" t="s">
        <v>81</v>
      </c>
      <c r="G8" s="47" t="s">
        <v>87</v>
      </c>
      <c r="H8" s="50" t="s">
        <v>47</v>
      </c>
      <c r="I8" s="50" t="s">
        <v>48</v>
      </c>
      <c r="J8" s="50" t="s">
        <v>49</v>
      </c>
      <c r="K8" s="50" t="s">
        <v>50</v>
      </c>
      <c r="L8" s="50" t="s">
        <v>51</v>
      </c>
      <c r="M8" s="50" t="s">
        <v>52</v>
      </c>
      <c r="N8" s="7" t="s">
        <v>53</v>
      </c>
      <c r="O8" s="7" t="s">
        <v>54</v>
      </c>
      <c r="P8" s="7" t="s">
        <v>55</v>
      </c>
      <c r="Q8" s="7" t="s">
        <v>56</v>
      </c>
      <c r="R8" s="7" t="s">
        <v>57</v>
      </c>
      <c r="S8" s="7" t="s">
        <v>58</v>
      </c>
    </row>
    <row r="9" spans="2:22" x14ac:dyDescent="0.25">
      <c r="B9" s="4">
        <v>21</v>
      </c>
      <c r="C9" s="5" t="s">
        <v>59</v>
      </c>
      <c r="D9" s="48">
        <v>1986508</v>
      </c>
      <c r="E9" s="6"/>
      <c r="F9" s="6"/>
      <c r="G9" s="48">
        <f>D9+E9+F9</f>
        <v>1986508</v>
      </c>
      <c r="H9" s="6">
        <v>114728.00199999999</v>
      </c>
      <c r="I9" s="6">
        <v>134386.356</v>
      </c>
      <c r="J9" s="6">
        <v>227233.69</v>
      </c>
      <c r="K9" s="6">
        <v>117754.622</v>
      </c>
      <c r="L9" s="6">
        <v>120344.431</v>
      </c>
      <c r="M9" s="6">
        <v>237434.484</v>
      </c>
      <c r="N9" s="6">
        <v>144149.95499999999</v>
      </c>
      <c r="O9" s="6">
        <v>144249.95499999999</v>
      </c>
      <c r="P9" s="6">
        <v>263892.38400000002</v>
      </c>
      <c r="Q9" s="6">
        <v>144349.95499999999</v>
      </c>
      <c r="R9" s="6">
        <v>144349.95499999999</v>
      </c>
      <c r="S9" s="6">
        <v>263980.38400000002</v>
      </c>
      <c r="T9" s="21">
        <f>SUM(H9:S9)</f>
        <v>2056854.1730000004</v>
      </c>
      <c r="U9" s="21">
        <f>T9-G9</f>
        <v>70346.173000000417</v>
      </c>
      <c r="V9" s="21" t="s">
        <v>96</v>
      </c>
    </row>
    <row r="10" spans="2:22" x14ac:dyDescent="0.25">
      <c r="B10" s="4">
        <v>22</v>
      </c>
      <c r="C10" s="5" t="s">
        <v>60</v>
      </c>
      <c r="D10" s="48">
        <v>328411</v>
      </c>
      <c r="E10" s="6">
        <v>-29442</v>
      </c>
      <c r="F10" s="6"/>
      <c r="G10" s="48">
        <f t="shared" ref="G10:G21" si="0">D10+E10+F10</f>
        <v>298969</v>
      </c>
      <c r="H10" s="6"/>
      <c r="I10" s="6">
        <v>0</v>
      </c>
      <c r="J10" s="6">
        <v>8982.1049999999996</v>
      </c>
      <c r="K10" s="6">
        <v>79243.388000000006</v>
      </c>
      <c r="L10" s="6">
        <v>37182.444000000003</v>
      </c>
      <c r="M10" s="6">
        <v>1110.904</v>
      </c>
      <c r="N10" s="6">
        <v>11576.71</v>
      </c>
      <c r="O10" s="6">
        <v>9116.7099999999991</v>
      </c>
      <c r="P10" s="6">
        <v>11726.71</v>
      </c>
      <c r="Q10" s="6">
        <v>8385.2099999999991</v>
      </c>
      <c r="R10" s="6">
        <v>118509.61199999999</v>
      </c>
      <c r="S10" s="6">
        <v>13135.21</v>
      </c>
      <c r="T10" s="21">
        <f t="shared" ref="T10:T21" si="1">SUM(H10:S10)</f>
        <v>298969.00299999997</v>
      </c>
      <c r="U10" s="21">
        <f t="shared" ref="U10:U21" si="2">T10-G10</f>
        <v>2.9999999678693712E-3</v>
      </c>
    </row>
    <row r="11" spans="2:22" x14ac:dyDescent="0.25">
      <c r="B11" s="4">
        <v>23</v>
      </c>
      <c r="C11" s="5" t="s">
        <v>61</v>
      </c>
      <c r="D11" s="48">
        <v>25658</v>
      </c>
      <c r="E11" s="6"/>
      <c r="F11" s="6"/>
      <c r="G11" s="48">
        <f t="shared" si="0"/>
        <v>25658</v>
      </c>
      <c r="H11" s="6">
        <v>36640.237999999998</v>
      </c>
      <c r="I11" s="6">
        <v>1827.9860000000001</v>
      </c>
      <c r="J11" s="6">
        <v>3095.386</v>
      </c>
      <c r="K11" s="6">
        <v>1717.249</v>
      </c>
      <c r="L11" s="6">
        <v>1714.3330000000001</v>
      </c>
      <c r="M11" s="6">
        <v>3207.194</v>
      </c>
      <c r="N11" s="6">
        <v>1953.4570000000001</v>
      </c>
      <c r="O11" s="6">
        <v>1953.4570000000001</v>
      </c>
      <c r="P11" s="6">
        <v>3784.5790000000002</v>
      </c>
      <c r="Q11" s="6">
        <v>1953.4570000000001</v>
      </c>
      <c r="R11" s="6">
        <v>1953.4570000000001</v>
      </c>
      <c r="S11" s="6">
        <v>3784.5790000000002</v>
      </c>
      <c r="T11" s="21">
        <f>SUM(H11:S11)</f>
        <v>63585.372000000003</v>
      </c>
      <c r="U11" s="21">
        <f t="shared" si="2"/>
        <v>37927.372000000003</v>
      </c>
      <c r="V11" s="21" t="s">
        <v>96</v>
      </c>
    </row>
    <row r="12" spans="2:22" x14ac:dyDescent="0.25">
      <c r="B12" s="4">
        <v>24</v>
      </c>
      <c r="C12" s="5" t="s">
        <v>62</v>
      </c>
      <c r="D12" s="48">
        <v>45832591</v>
      </c>
      <c r="E12" s="37"/>
      <c r="F12" s="37">
        <v>-1479913</v>
      </c>
      <c r="G12" s="48">
        <f t="shared" si="0"/>
        <v>44352678</v>
      </c>
      <c r="H12" s="6">
        <v>46628.834999999999</v>
      </c>
      <c r="I12" s="6">
        <v>2197458.5440000002</v>
      </c>
      <c r="J12" s="6">
        <v>3506556.4980000001</v>
      </c>
      <c r="K12" s="6">
        <v>1767463.4310000001</v>
      </c>
      <c r="L12" s="6">
        <v>4125991.679</v>
      </c>
      <c r="M12" s="6">
        <v>2864418.2560000001</v>
      </c>
      <c r="N12" s="6">
        <v>4999902.5530000003</v>
      </c>
      <c r="O12" s="6">
        <v>4959902.5530000003</v>
      </c>
      <c r="P12" s="6">
        <v>5001159.8559999997</v>
      </c>
      <c r="Q12" s="6">
        <v>4979902.5530000003</v>
      </c>
      <c r="R12" s="6">
        <v>4970106.2640000004</v>
      </c>
      <c r="S12" s="6">
        <v>4933186.9780000001</v>
      </c>
      <c r="T12" s="21">
        <f t="shared" si="1"/>
        <v>44352678</v>
      </c>
      <c r="U12" s="21">
        <f t="shared" si="2"/>
        <v>0</v>
      </c>
    </row>
    <row r="13" spans="2:22" x14ac:dyDescent="0.25">
      <c r="B13" s="4">
        <v>25</v>
      </c>
      <c r="C13" s="5" t="s">
        <v>63</v>
      </c>
      <c r="D13" s="48">
        <v>5268298</v>
      </c>
      <c r="E13" s="6"/>
      <c r="F13" s="6"/>
      <c r="G13" s="48">
        <f t="shared" si="0"/>
        <v>5268298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2467524.7629999998</v>
      </c>
      <c r="N13" s="6"/>
      <c r="O13" s="6"/>
      <c r="P13" s="6"/>
      <c r="Q13" s="6"/>
      <c r="R13" s="6"/>
      <c r="S13" s="6">
        <v>2698340.6205000002</v>
      </c>
      <c r="T13" s="21">
        <f t="shared" si="1"/>
        <v>5165865.3835000005</v>
      </c>
      <c r="U13" s="21">
        <f t="shared" si="2"/>
        <v>-102432.61649999954</v>
      </c>
      <c r="V13" s="1" t="s">
        <v>104</v>
      </c>
    </row>
    <row r="14" spans="2:22" ht="15" hidden="1" customHeight="1" x14ac:dyDescent="0.25">
      <c r="B14" s="4">
        <v>26</v>
      </c>
      <c r="C14" s="5" t="s">
        <v>64</v>
      </c>
      <c r="D14" s="48"/>
      <c r="E14" s="6"/>
      <c r="F14" s="6"/>
      <c r="G14" s="48">
        <f t="shared" si="0"/>
        <v>0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21">
        <f t="shared" si="1"/>
        <v>0</v>
      </c>
      <c r="U14" s="21">
        <f t="shared" si="2"/>
        <v>0</v>
      </c>
    </row>
    <row r="15" spans="2:22" ht="15" hidden="1" customHeight="1" x14ac:dyDescent="0.25">
      <c r="B15" s="4">
        <v>27</v>
      </c>
      <c r="C15" s="5" t="s">
        <v>73</v>
      </c>
      <c r="D15" s="48"/>
      <c r="E15" s="6"/>
      <c r="F15" s="6"/>
      <c r="G15" s="48">
        <f t="shared" si="0"/>
        <v>0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21">
        <f t="shared" si="1"/>
        <v>0</v>
      </c>
      <c r="U15" s="21">
        <f t="shared" si="2"/>
        <v>0</v>
      </c>
    </row>
    <row r="16" spans="2:22" hidden="1" x14ac:dyDescent="0.25">
      <c r="B16" s="4">
        <v>28</v>
      </c>
      <c r="C16" s="5" t="s">
        <v>74</v>
      </c>
      <c r="D16" s="48"/>
      <c r="E16" s="6"/>
      <c r="F16" s="6"/>
      <c r="G16" s="48">
        <f t="shared" si="0"/>
        <v>0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21">
        <f t="shared" si="1"/>
        <v>0</v>
      </c>
      <c r="U16" s="21">
        <f t="shared" si="2"/>
        <v>0</v>
      </c>
    </row>
    <row r="17" spans="2:24" hidden="1" x14ac:dyDescent="0.25">
      <c r="B17" s="4">
        <v>29</v>
      </c>
      <c r="C17" s="5" t="s">
        <v>65</v>
      </c>
      <c r="D17" s="48"/>
      <c r="E17" s="6"/>
      <c r="F17" s="6"/>
      <c r="G17" s="48">
        <f t="shared" si="0"/>
        <v>0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21">
        <f t="shared" si="1"/>
        <v>0</v>
      </c>
      <c r="U17" s="21">
        <f t="shared" si="2"/>
        <v>0</v>
      </c>
    </row>
    <row r="18" spans="2:24" hidden="1" x14ac:dyDescent="0.25">
      <c r="B18" s="4">
        <v>30</v>
      </c>
      <c r="C18" s="5" t="s">
        <v>66</v>
      </c>
      <c r="D18" s="48"/>
      <c r="E18" s="6"/>
      <c r="F18" s="6"/>
      <c r="G18" s="48">
        <f t="shared" si="0"/>
        <v>0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21">
        <f t="shared" si="1"/>
        <v>0</v>
      </c>
      <c r="U18" s="21">
        <f t="shared" si="2"/>
        <v>0</v>
      </c>
    </row>
    <row r="19" spans="2:24" hidden="1" x14ac:dyDescent="0.25">
      <c r="B19" s="4">
        <v>31</v>
      </c>
      <c r="C19" s="5" t="s">
        <v>67</v>
      </c>
      <c r="D19" s="48"/>
      <c r="E19" s="6"/>
      <c r="F19" s="6"/>
      <c r="G19" s="48">
        <f t="shared" si="0"/>
        <v>0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21">
        <f t="shared" si="1"/>
        <v>0</v>
      </c>
      <c r="U19" s="21">
        <f t="shared" si="2"/>
        <v>0</v>
      </c>
    </row>
    <row r="20" spans="2:24" x14ac:dyDescent="0.25">
      <c r="B20" s="4">
        <v>32</v>
      </c>
      <c r="C20" s="5" t="s">
        <v>68</v>
      </c>
      <c r="D20" s="48">
        <v>123666389</v>
      </c>
      <c r="E20" s="6"/>
      <c r="F20" s="6">
        <v>-12275236</v>
      </c>
      <c r="G20" s="48">
        <f t="shared" si="0"/>
        <v>111391153</v>
      </c>
      <c r="H20" s="6">
        <v>0</v>
      </c>
      <c r="I20" s="6">
        <v>6521982.3449999997</v>
      </c>
      <c r="J20" s="6">
        <v>26886742.545000002</v>
      </c>
      <c r="K20" s="6">
        <v>1257777.203</v>
      </c>
      <c r="L20" s="6">
        <v>618322.00699999998</v>
      </c>
      <c r="M20" s="6">
        <v>2211822.378</v>
      </c>
      <c r="N20" s="55">
        <v>5025224.7960000001</v>
      </c>
      <c r="O20" s="55">
        <v>19427753.096000001</v>
      </c>
      <c r="P20" s="55">
        <v>21038461.913000003</v>
      </c>
      <c r="Q20" s="55">
        <v>21899560.524999991</v>
      </c>
      <c r="R20" s="55">
        <v>3251753.0960000004</v>
      </c>
      <c r="S20" s="55">
        <v>3251753.0960000004</v>
      </c>
      <c r="T20" s="21">
        <f>SUM(H20:S20)</f>
        <v>111391153</v>
      </c>
      <c r="U20" s="21">
        <f t="shared" si="2"/>
        <v>0</v>
      </c>
    </row>
    <row r="21" spans="2:24" x14ac:dyDescent="0.25">
      <c r="B21" s="4">
        <v>34</v>
      </c>
      <c r="C21" s="5" t="s">
        <v>70</v>
      </c>
      <c r="D21" s="48">
        <v>7709704</v>
      </c>
      <c r="E21" s="6"/>
      <c r="F21" s="6"/>
      <c r="G21" s="48">
        <f t="shared" si="0"/>
        <v>7709704</v>
      </c>
      <c r="H21" s="6">
        <v>0</v>
      </c>
      <c r="I21" s="6">
        <v>0</v>
      </c>
      <c r="J21" s="6"/>
      <c r="K21" s="6">
        <v>597087.74199999997</v>
      </c>
      <c r="L21" s="6">
        <v>2638278.6570000001</v>
      </c>
      <c r="M21" s="6">
        <v>0</v>
      </c>
      <c r="N21" s="6">
        <v>0</v>
      </c>
      <c r="O21" s="6">
        <v>0</v>
      </c>
      <c r="P21" s="6">
        <v>0</v>
      </c>
      <c r="Q21" s="6">
        <v>598881.56400000001</v>
      </c>
      <c r="R21" s="6">
        <v>2752611.59</v>
      </c>
      <c r="S21" s="6">
        <v>0</v>
      </c>
      <c r="T21" s="21">
        <f t="shared" si="1"/>
        <v>6586859.5530000003</v>
      </c>
      <c r="U21" s="21">
        <f t="shared" si="2"/>
        <v>-1122844.4469999997</v>
      </c>
    </row>
    <row r="22" spans="2:24" s="3" customFormat="1" x14ac:dyDescent="0.25">
      <c r="B22" s="11"/>
      <c r="C22" s="12" t="s">
        <v>72</v>
      </c>
      <c r="D22" s="51">
        <f t="shared" ref="D22:S22" si="3">SUM(D9:D21)</f>
        <v>184817559</v>
      </c>
      <c r="E22" s="14">
        <f t="shared" si="3"/>
        <v>-29442</v>
      </c>
      <c r="F22" s="14">
        <f t="shared" si="3"/>
        <v>-13755149</v>
      </c>
      <c r="G22" s="51">
        <f t="shared" si="3"/>
        <v>171032968</v>
      </c>
      <c r="H22" s="14">
        <f t="shared" si="3"/>
        <v>197997.07499999998</v>
      </c>
      <c r="I22" s="14">
        <f t="shared" si="3"/>
        <v>8855655.2310000006</v>
      </c>
      <c r="J22" s="14">
        <f t="shared" si="3"/>
        <v>30632610.224000003</v>
      </c>
      <c r="K22" s="14">
        <f t="shared" si="3"/>
        <v>3821043.6350000002</v>
      </c>
      <c r="L22" s="14">
        <f t="shared" si="3"/>
        <v>7541833.5510000009</v>
      </c>
      <c r="M22" s="14">
        <f t="shared" si="3"/>
        <v>7785517.9790000003</v>
      </c>
      <c r="N22" s="14">
        <f t="shared" si="3"/>
        <v>10182807.471000001</v>
      </c>
      <c r="O22" s="14">
        <f t="shared" si="3"/>
        <v>24542975.771000002</v>
      </c>
      <c r="P22" s="14">
        <f t="shared" si="3"/>
        <v>26319025.442000002</v>
      </c>
      <c r="Q22" s="14">
        <f t="shared" si="3"/>
        <v>27633033.263999991</v>
      </c>
      <c r="R22" s="14">
        <f t="shared" si="3"/>
        <v>11239283.974000001</v>
      </c>
      <c r="S22" s="14">
        <f t="shared" si="3"/>
        <v>11164180.867500002</v>
      </c>
      <c r="T22" s="21"/>
      <c r="U22" s="21"/>
    </row>
    <row r="23" spans="2:24" x14ac:dyDescent="0.25">
      <c r="B23" s="58" t="s">
        <v>88</v>
      </c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</row>
    <row r="24" spans="2:24" x14ac:dyDescent="0.25">
      <c r="H24" s="13"/>
      <c r="I24" s="13"/>
      <c r="J24" s="23"/>
      <c r="K24" s="23"/>
      <c r="L24" s="23"/>
      <c r="M24" s="23"/>
      <c r="N24" s="23"/>
      <c r="O24" s="23"/>
      <c r="P24" s="23"/>
      <c r="Q24" s="23"/>
      <c r="R24" s="23"/>
      <c r="S24" s="23"/>
    </row>
    <row r="25" spans="2:24" x14ac:dyDescent="0.25">
      <c r="B25" s="53" t="s">
        <v>89</v>
      </c>
      <c r="H25" s="13"/>
      <c r="I25" s="13"/>
      <c r="M25" s="23"/>
      <c r="S25" s="23"/>
    </row>
    <row r="26" spans="2:24" ht="6.75" customHeight="1" x14ac:dyDescent="0.25">
      <c r="H26" s="45"/>
      <c r="I26" s="45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</row>
    <row r="27" spans="2:24" x14ac:dyDescent="0.25">
      <c r="B27" s="18" t="s">
        <v>97</v>
      </c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6"/>
    </row>
    <row r="28" spans="2:24" x14ac:dyDescent="0.25">
      <c r="B28" s="18" t="s">
        <v>93</v>
      </c>
      <c r="H28" s="13"/>
      <c r="I28" s="13"/>
    </row>
    <row r="31" spans="2:24" x14ac:dyDescent="0.25">
      <c r="H31" s="13"/>
      <c r="I31" s="13"/>
    </row>
    <row r="32" spans="2:24" x14ac:dyDescent="0.25">
      <c r="H32" s="13"/>
      <c r="I32" s="13"/>
    </row>
    <row r="33" spans="8:9" x14ac:dyDescent="0.25">
      <c r="H33" s="13"/>
      <c r="I33" s="13"/>
    </row>
  </sheetData>
  <mergeCells count="6">
    <mergeCell ref="B23:X23"/>
    <mergeCell ref="B1:S1"/>
    <mergeCell ref="B2:S2"/>
    <mergeCell ref="B3:S3"/>
    <mergeCell ref="B4:S4"/>
    <mergeCell ref="B5:S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6C50E-6BB8-4929-B62D-D9E00B41B362}">
  <sheetPr codeName="Hoja4">
    <tabColor theme="8"/>
  </sheetPr>
  <dimension ref="B1:AD41"/>
  <sheetViews>
    <sheetView showGridLines="0" tabSelected="1" topLeftCell="F6" zoomScale="80" zoomScaleNormal="80" workbookViewId="0">
      <selection activeCell="Y17" sqref="Y17"/>
    </sheetView>
  </sheetViews>
  <sheetFormatPr baseColWidth="10" defaultColWidth="11.42578125" defaultRowHeight="15" x14ac:dyDescent="0.25"/>
  <cols>
    <col min="1" max="1" width="2.7109375" style="1" customWidth="1"/>
    <col min="2" max="2" width="9.7109375" style="2" customWidth="1"/>
    <col min="3" max="3" width="43.85546875" style="1" customWidth="1"/>
    <col min="4" max="4" width="13" style="1" bestFit="1" customWidth="1"/>
    <col min="5" max="5" width="14.140625" style="1" customWidth="1"/>
    <col min="6" max="6" width="14.28515625" style="1" customWidth="1"/>
    <col min="7" max="7" width="14.42578125" style="1" customWidth="1"/>
    <col min="8" max="8" width="14.5703125" style="1" hidden="1" customWidth="1"/>
    <col min="9" max="9" width="15" style="1" customWidth="1"/>
    <col min="10" max="10" width="13" style="1" customWidth="1"/>
    <col min="11" max="11" width="10.85546875" style="1" bestFit="1" customWidth="1"/>
    <col min="12" max="12" width="12" style="1" customWidth="1"/>
    <col min="13" max="21" width="12" style="1" bestFit="1" customWidth="1"/>
    <col min="22" max="22" width="13.5703125" style="1" customWidth="1"/>
    <col min="23" max="23" width="13" style="1" hidden="1" customWidth="1"/>
    <col min="24" max="24" width="13.42578125" style="1" customWidth="1"/>
    <col min="25" max="16384" width="11.42578125" style="1"/>
  </cols>
  <sheetData>
    <row r="1" spans="2:25" ht="15.75" x14ac:dyDescent="0.25">
      <c r="B1" s="59" t="s">
        <v>40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</row>
    <row r="2" spans="2:25" ht="15.75" x14ac:dyDescent="0.25">
      <c r="B2" s="59" t="s">
        <v>77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</row>
    <row r="3" spans="2:25" ht="18" x14ac:dyDescent="0.25">
      <c r="B3" s="60" t="s">
        <v>41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</row>
    <row r="4" spans="2:25" ht="15.75" x14ac:dyDescent="0.25">
      <c r="B4" s="59" t="s">
        <v>42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</row>
    <row r="5" spans="2:25" ht="15.75" x14ac:dyDescent="0.25">
      <c r="B5" s="61" t="s">
        <v>43</v>
      </c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</row>
    <row r="6" spans="2:25" x14ac:dyDescent="0.25"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16"/>
      <c r="O6" s="2"/>
      <c r="P6" s="2"/>
      <c r="Q6" s="2"/>
      <c r="R6" s="2"/>
      <c r="S6" s="2"/>
      <c r="T6" s="2"/>
      <c r="U6" s="2"/>
      <c r="V6" s="2"/>
    </row>
    <row r="7" spans="2:25" ht="15.75" x14ac:dyDescent="0.25">
      <c r="B7" s="19" t="s">
        <v>75</v>
      </c>
      <c r="C7" s="20" t="s">
        <v>76</v>
      </c>
      <c r="M7" s="25"/>
    </row>
    <row r="8" spans="2:25" s="3" customFormat="1" ht="30" x14ac:dyDescent="0.25">
      <c r="B8" s="7" t="s">
        <v>44</v>
      </c>
      <c r="C8" s="8" t="s">
        <v>45</v>
      </c>
      <c r="D8" s="7" t="s">
        <v>46</v>
      </c>
      <c r="E8" s="47" t="s">
        <v>79</v>
      </c>
      <c r="F8" s="47" t="s">
        <v>81</v>
      </c>
      <c r="G8" s="47" t="s">
        <v>98</v>
      </c>
      <c r="H8" s="47" t="s">
        <v>99</v>
      </c>
      <c r="I8" s="47" t="s">
        <v>100</v>
      </c>
      <c r="J8" s="47" t="s">
        <v>87</v>
      </c>
      <c r="K8" s="54" t="s">
        <v>47</v>
      </c>
      <c r="L8" s="54" t="s">
        <v>48</v>
      </c>
      <c r="M8" s="54" t="s">
        <v>49</v>
      </c>
      <c r="N8" s="54" t="s">
        <v>50</v>
      </c>
      <c r="O8" s="54" t="s">
        <v>51</v>
      </c>
      <c r="P8" s="54" t="s">
        <v>52</v>
      </c>
      <c r="Q8" s="7" t="s">
        <v>53</v>
      </c>
      <c r="R8" s="7" t="s">
        <v>54</v>
      </c>
      <c r="S8" s="7" t="s">
        <v>55</v>
      </c>
      <c r="T8" s="7" t="s">
        <v>56</v>
      </c>
      <c r="U8" s="7" t="s">
        <v>57</v>
      </c>
      <c r="V8" s="7" t="s">
        <v>58</v>
      </c>
    </row>
    <row r="9" spans="2:25" x14ac:dyDescent="0.25">
      <c r="B9" s="4">
        <v>21</v>
      </c>
      <c r="C9" s="5" t="s">
        <v>59</v>
      </c>
      <c r="D9" s="48">
        <v>2629466</v>
      </c>
      <c r="E9" s="6"/>
      <c r="F9" s="6">
        <v>-1000000</v>
      </c>
      <c r="G9" s="6"/>
      <c r="H9" s="6"/>
      <c r="I9" s="6"/>
      <c r="J9" s="48">
        <f>D9+F9+G9+H9+I9+E9</f>
        <v>1629466</v>
      </c>
      <c r="K9" s="6">
        <v>154577.905</v>
      </c>
      <c r="L9" s="6">
        <v>176427.677</v>
      </c>
      <c r="M9" s="6">
        <v>302167.52899999998</v>
      </c>
      <c r="N9" s="6">
        <v>156677.16699999999</v>
      </c>
      <c r="O9" s="6">
        <v>82073.69</v>
      </c>
      <c r="P9" s="6">
        <v>180190.21900000001</v>
      </c>
      <c r="Q9" s="6">
        <v>92277.883000000002</v>
      </c>
      <c r="R9" s="6">
        <v>92005.498000000007</v>
      </c>
      <c r="S9" s="6">
        <v>176332.70499999999</v>
      </c>
      <c r="T9" s="6">
        <v>90649.327000000005</v>
      </c>
      <c r="U9" s="6">
        <v>92168.017999999996</v>
      </c>
      <c r="V9" s="6">
        <v>176511.046</v>
      </c>
      <c r="W9" s="21">
        <f t="shared" ref="W9:W12" si="0">SUM(K9:V9)</f>
        <v>1772058.6640000001</v>
      </c>
      <c r="X9" s="21">
        <f>W9-J9</f>
        <v>142592.66400000011</v>
      </c>
      <c r="Y9" s="1" t="s">
        <v>96</v>
      </c>
    </row>
    <row r="10" spans="2:25" x14ac:dyDescent="0.25">
      <c r="B10" s="4">
        <v>22</v>
      </c>
      <c r="C10" s="5" t="s">
        <v>60</v>
      </c>
      <c r="D10" s="48">
        <v>488489</v>
      </c>
      <c r="E10" s="6">
        <v>-43793</v>
      </c>
      <c r="F10" s="6">
        <v>-14653</v>
      </c>
      <c r="G10" s="6"/>
      <c r="H10" s="6"/>
      <c r="I10" s="6"/>
      <c r="J10" s="48">
        <f t="shared" ref="J10:J22" si="1">D10+F10+G10+H10+I10+E10</f>
        <v>430043</v>
      </c>
      <c r="K10" s="6">
        <v>1530</v>
      </c>
      <c r="L10" s="6">
        <v>0</v>
      </c>
      <c r="M10" s="6">
        <v>6559.7430000000004</v>
      </c>
      <c r="N10" s="6">
        <v>3318.7559999999999</v>
      </c>
      <c r="O10" s="6">
        <v>26032.494999999999</v>
      </c>
      <c r="P10" s="6">
        <v>2059.4969999999998</v>
      </c>
      <c r="Q10" s="6">
        <v>6272.4570000000003</v>
      </c>
      <c r="R10" s="6">
        <v>40005.300000000003</v>
      </c>
      <c r="S10" s="6">
        <v>50002.5</v>
      </c>
      <c r="T10" s="6">
        <v>93359.55</v>
      </c>
      <c r="U10" s="6">
        <v>103261.61</v>
      </c>
      <c r="V10" s="6">
        <v>97641.092000000004</v>
      </c>
      <c r="W10" s="21">
        <f t="shared" si="0"/>
        <v>430043</v>
      </c>
      <c r="X10" s="21">
        <f t="shared" ref="X10:X22" si="2">W10-J10</f>
        <v>0</v>
      </c>
    </row>
    <row r="11" spans="2:25" x14ac:dyDescent="0.25">
      <c r="B11" s="4">
        <v>23</v>
      </c>
      <c r="C11" s="5" t="s">
        <v>61</v>
      </c>
      <c r="D11" s="48">
        <v>63611</v>
      </c>
      <c r="E11" s="6"/>
      <c r="F11" s="6"/>
      <c r="G11" s="6"/>
      <c r="H11" s="6"/>
      <c r="I11" s="6"/>
      <c r="J11" s="48">
        <f t="shared" si="1"/>
        <v>63611</v>
      </c>
      <c r="K11" s="6">
        <v>3493.2829999999999</v>
      </c>
      <c r="L11" s="6">
        <v>5478.3159999999998</v>
      </c>
      <c r="M11" s="6">
        <v>6484.0590000000002</v>
      </c>
      <c r="N11" s="6">
        <v>3486.279</v>
      </c>
      <c r="O11" s="6">
        <v>129497.014</v>
      </c>
      <c r="P11" s="6">
        <v>5330.4210000000003</v>
      </c>
      <c r="Q11" s="6">
        <v>3000</v>
      </c>
      <c r="R11" s="6">
        <v>3000</v>
      </c>
      <c r="S11" s="6">
        <v>5600</v>
      </c>
      <c r="T11" s="6">
        <v>3000</v>
      </c>
      <c r="U11" s="6">
        <v>3000</v>
      </c>
      <c r="V11" s="6">
        <v>5600</v>
      </c>
      <c r="W11" s="21">
        <f t="shared" si="0"/>
        <v>176969.372</v>
      </c>
      <c r="X11" s="21">
        <f t="shared" si="2"/>
        <v>113358.372</v>
      </c>
      <c r="Y11" s="1" t="s">
        <v>96</v>
      </c>
    </row>
    <row r="12" spans="2:25" x14ac:dyDescent="0.25">
      <c r="B12" s="4">
        <v>24</v>
      </c>
      <c r="C12" s="5" t="s">
        <v>62</v>
      </c>
      <c r="D12" s="48">
        <v>41646006</v>
      </c>
      <c r="E12" s="6">
        <v>-546000</v>
      </c>
      <c r="F12" s="6">
        <v>-4841011</v>
      </c>
      <c r="G12" s="6">
        <v>-2319750</v>
      </c>
      <c r="H12" s="6"/>
      <c r="I12" s="6"/>
      <c r="J12" s="48">
        <f t="shared" si="1"/>
        <v>33939245</v>
      </c>
      <c r="K12" s="6">
        <v>30257.821000000004</v>
      </c>
      <c r="L12" s="6">
        <v>31974.723000000002</v>
      </c>
      <c r="M12" s="6">
        <v>2075603.1569999999</v>
      </c>
      <c r="N12" s="6">
        <v>1143709.0160000001</v>
      </c>
      <c r="O12" s="6">
        <v>246788.253</v>
      </c>
      <c r="P12" s="6">
        <v>4679235.0889999997</v>
      </c>
      <c r="Q12" s="6">
        <v>2092990.9590370003</v>
      </c>
      <c r="R12" s="6">
        <v>3721718.2460369999</v>
      </c>
      <c r="S12" s="6">
        <v>1526990.7639260001</v>
      </c>
      <c r="T12" s="6">
        <v>11048043.055037001</v>
      </c>
      <c r="U12" s="6">
        <v>4349691.5470369998</v>
      </c>
      <c r="V12" s="6">
        <v>3053305.4059260003</v>
      </c>
      <c r="W12" s="21">
        <f t="shared" si="0"/>
        <v>34000308.035999998</v>
      </c>
      <c r="X12" s="21">
        <f t="shared" si="2"/>
        <v>61063.03599999845</v>
      </c>
      <c r="Y12" s="1" t="s">
        <v>96</v>
      </c>
    </row>
    <row r="13" spans="2:25" x14ac:dyDescent="0.25">
      <c r="B13" s="4">
        <v>25</v>
      </c>
      <c r="C13" s="5" t="s">
        <v>63</v>
      </c>
      <c r="D13" s="48">
        <v>10</v>
      </c>
      <c r="E13" s="6"/>
      <c r="F13" s="6"/>
      <c r="G13" s="6"/>
      <c r="H13" s="6"/>
      <c r="I13" s="6">
        <v>1435571</v>
      </c>
      <c r="J13" s="48">
        <f t="shared" si="1"/>
        <v>1435581</v>
      </c>
      <c r="K13" s="6">
        <v>0</v>
      </c>
      <c r="L13" s="6">
        <v>0</v>
      </c>
      <c r="M13" s="6">
        <v>1435580.8770000001</v>
      </c>
      <c r="N13" s="6">
        <v>0</v>
      </c>
      <c r="O13" s="6">
        <v>0</v>
      </c>
      <c r="P13" s="6">
        <v>0</v>
      </c>
      <c r="Q13" s="6"/>
      <c r="R13" s="6"/>
      <c r="S13" s="6"/>
      <c r="T13" s="6"/>
      <c r="U13" s="6"/>
      <c r="V13" s="6"/>
      <c r="W13" s="21">
        <f>SUM(K13:V13)</f>
        <v>1435580.8770000001</v>
      </c>
      <c r="X13" s="21">
        <f t="shared" si="2"/>
        <v>-0.1229999999050051</v>
      </c>
    </row>
    <row r="14" spans="2:25" hidden="1" x14ac:dyDescent="0.25">
      <c r="B14" s="4">
        <v>26</v>
      </c>
      <c r="C14" s="5" t="s">
        <v>64</v>
      </c>
      <c r="D14" s="48"/>
      <c r="E14" s="6"/>
      <c r="F14" s="6"/>
      <c r="G14" s="6"/>
      <c r="H14" s="6"/>
      <c r="I14" s="6"/>
      <c r="J14" s="48">
        <f t="shared" si="1"/>
        <v>0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21"/>
      <c r="X14" s="21">
        <f t="shared" si="2"/>
        <v>0</v>
      </c>
    </row>
    <row r="15" spans="2:25" hidden="1" x14ac:dyDescent="0.25">
      <c r="B15" s="4">
        <v>27</v>
      </c>
      <c r="C15" s="5" t="s">
        <v>73</v>
      </c>
      <c r="D15" s="48"/>
      <c r="E15" s="6"/>
      <c r="F15" s="6"/>
      <c r="G15" s="6"/>
      <c r="H15" s="6"/>
      <c r="I15" s="6"/>
      <c r="J15" s="48">
        <f t="shared" si="1"/>
        <v>0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21"/>
      <c r="X15" s="21">
        <f t="shared" si="2"/>
        <v>0</v>
      </c>
    </row>
    <row r="16" spans="2:25" hidden="1" x14ac:dyDescent="0.25">
      <c r="B16" s="4">
        <v>28</v>
      </c>
      <c r="C16" s="5" t="s">
        <v>74</v>
      </c>
      <c r="D16" s="48"/>
      <c r="E16" s="6"/>
      <c r="F16" s="6"/>
      <c r="G16" s="6"/>
      <c r="H16" s="6"/>
      <c r="I16" s="6"/>
      <c r="J16" s="48">
        <f t="shared" si="1"/>
        <v>0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21"/>
      <c r="X16" s="21">
        <f t="shared" si="2"/>
        <v>0</v>
      </c>
    </row>
    <row r="17" spans="2:30" x14ac:dyDescent="0.25">
      <c r="B17" s="4">
        <v>29</v>
      </c>
      <c r="C17" s="5" t="s">
        <v>65</v>
      </c>
      <c r="D17" s="48">
        <v>88666</v>
      </c>
      <c r="E17" s="6"/>
      <c r="F17" s="6"/>
      <c r="G17" s="6"/>
      <c r="H17" s="6"/>
      <c r="I17" s="6"/>
      <c r="J17" s="48">
        <f t="shared" si="1"/>
        <v>88666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/>
      <c r="R17" s="6">
        <v>29000</v>
      </c>
      <c r="S17" s="6">
        <v>25000</v>
      </c>
      <c r="T17" s="6">
        <v>19000</v>
      </c>
      <c r="U17" s="6">
        <v>10000</v>
      </c>
      <c r="V17" s="6">
        <v>5666</v>
      </c>
      <c r="W17" s="21">
        <f>SUM(K17:V17)</f>
        <v>88666</v>
      </c>
      <c r="X17" s="21">
        <f t="shared" si="2"/>
        <v>0</v>
      </c>
    </row>
    <row r="18" spans="2:30" hidden="1" x14ac:dyDescent="0.25">
      <c r="B18" s="4">
        <v>30</v>
      </c>
      <c r="C18" s="5" t="s">
        <v>66</v>
      </c>
      <c r="D18" s="48"/>
      <c r="E18" s="6"/>
      <c r="F18" s="6"/>
      <c r="G18" s="6"/>
      <c r="H18" s="6"/>
      <c r="I18" s="6"/>
      <c r="J18" s="48">
        <f t="shared" si="1"/>
        <v>0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21">
        <f t="shared" ref="W18:W22" si="3">SUM(K18:V18)</f>
        <v>0</v>
      </c>
      <c r="X18" s="21">
        <f t="shared" si="2"/>
        <v>0</v>
      </c>
    </row>
    <row r="19" spans="2:30" hidden="1" x14ac:dyDescent="0.25">
      <c r="B19" s="4">
        <v>31</v>
      </c>
      <c r="C19" s="5" t="s">
        <v>67</v>
      </c>
      <c r="D19" s="48"/>
      <c r="E19" s="6"/>
      <c r="F19" s="6"/>
      <c r="G19" s="6"/>
      <c r="H19" s="6"/>
      <c r="I19" s="6"/>
      <c r="J19" s="48">
        <f t="shared" si="1"/>
        <v>0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21">
        <f t="shared" si="3"/>
        <v>0</v>
      </c>
      <c r="X19" s="21">
        <f t="shared" si="2"/>
        <v>0</v>
      </c>
    </row>
    <row r="20" spans="2:30" x14ac:dyDescent="0.25">
      <c r="B20" s="4">
        <v>32</v>
      </c>
      <c r="C20" s="5" t="s">
        <v>68</v>
      </c>
      <c r="D20" s="48">
        <v>56091136</v>
      </c>
      <c r="E20" s="6"/>
      <c r="F20" s="6">
        <v>-56091136</v>
      </c>
      <c r="G20" s="6"/>
      <c r="H20" s="6"/>
      <c r="I20" s="6"/>
      <c r="J20" s="48">
        <f t="shared" si="1"/>
        <v>0</v>
      </c>
      <c r="K20" s="6">
        <v>0</v>
      </c>
      <c r="L20" s="6">
        <v>0</v>
      </c>
      <c r="M20" s="6">
        <v>829137.02</v>
      </c>
      <c r="N20" s="6"/>
      <c r="O20" s="6"/>
      <c r="P20" s="6">
        <v>-829137.02</v>
      </c>
      <c r="Q20" s="6"/>
      <c r="R20" s="6"/>
      <c r="S20" s="6"/>
      <c r="T20" s="6"/>
      <c r="U20" s="6"/>
      <c r="V20" s="6"/>
      <c r="W20" s="21">
        <f t="shared" si="3"/>
        <v>0</v>
      </c>
      <c r="X20" s="21">
        <f t="shared" si="2"/>
        <v>0</v>
      </c>
    </row>
    <row r="21" spans="2:30" hidden="1" x14ac:dyDescent="0.25">
      <c r="B21" s="4">
        <v>33</v>
      </c>
      <c r="C21" s="5" t="s">
        <v>69</v>
      </c>
      <c r="D21" s="48"/>
      <c r="E21" s="6"/>
      <c r="F21" s="6"/>
      <c r="G21" s="6"/>
      <c r="H21" s="6"/>
      <c r="I21" s="6"/>
      <c r="J21" s="48">
        <f t="shared" si="1"/>
        <v>0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21">
        <f t="shared" si="3"/>
        <v>0</v>
      </c>
      <c r="X21" s="21">
        <f t="shared" si="2"/>
        <v>0</v>
      </c>
    </row>
    <row r="22" spans="2:30" x14ac:dyDescent="0.25">
      <c r="B22" s="4">
        <v>34</v>
      </c>
      <c r="C22" s="5" t="s">
        <v>70</v>
      </c>
      <c r="D22" s="48">
        <v>10</v>
      </c>
      <c r="E22" s="6"/>
      <c r="F22" s="6"/>
      <c r="G22" s="6"/>
      <c r="H22" s="6"/>
      <c r="I22" s="6"/>
      <c r="J22" s="48">
        <f t="shared" si="1"/>
        <v>10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21">
        <f t="shared" si="3"/>
        <v>0</v>
      </c>
      <c r="X22" s="21">
        <f t="shared" si="2"/>
        <v>-10</v>
      </c>
    </row>
    <row r="23" spans="2:30" s="3" customFormat="1" x14ac:dyDescent="0.25">
      <c r="B23" s="11"/>
      <c r="C23" s="12" t="s">
        <v>72</v>
      </c>
      <c r="D23" s="49">
        <f t="shared" ref="D23:V23" si="4">SUM(D9:D22)</f>
        <v>101007394</v>
      </c>
      <c r="E23" s="14">
        <f t="shared" si="4"/>
        <v>-589793</v>
      </c>
      <c r="F23" s="14">
        <f t="shared" si="4"/>
        <v>-61946800</v>
      </c>
      <c r="G23" s="14">
        <f t="shared" si="4"/>
        <v>-2319750</v>
      </c>
      <c r="H23" s="14">
        <f t="shared" si="4"/>
        <v>0</v>
      </c>
      <c r="I23" s="14">
        <f t="shared" si="4"/>
        <v>1435571</v>
      </c>
      <c r="J23" s="49">
        <f t="shared" si="4"/>
        <v>37586622</v>
      </c>
      <c r="K23" s="14">
        <f t="shared" si="4"/>
        <v>189859.00899999999</v>
      </c>
      <c r="L23" s="14">
        <f t="shared" si="4"/>
        <v>213880.71599999999</v>
      </c>
      <c r="M23" s="14">
        <f t="shared" si="4"/>
        <v>4655532.3849999998</v>
      </c>
      <c r="N23" s="14">
        <f t="shared" si="4"/>
        <v>1307191.2180000001</v>
      </c>
      <c r="O23" s="14">
        <f t="shared" si="4"/>
        <v>484391.45199999999</v>
      </c>
      <c r="P23" s="14">
        <f t="shared" si="4"/>
        <v>4037678.2059999998</v>
      </c>
      <c r="Q23" s="14">
        <f t="shared" si="4"/>
        <v>2194541.2990370002</v>
      </c>
      <c r="R23" s="14">
        <f t="shared" si="4"/>
        <v>3885729.0440369998</v>
      </c>
      <c r="S23" s="14">
        <f t="shared" si="4"/>
        <v>1783925.9689260002</v>
      </c>
      <c r="T23" s="14">
        <f t="shared" si="4"/>
        <v>11254051.932037001</v>
      </c>
      <c r="U23" s="14">
        <f t="shared" si="4"/>
        <v>4558121.1750369994</v>
      </c>
      <c r="V23" s="14">
        <f t="shared" si="4"/>
        <v>3338723.5439260006</v>
      </c>
      <c r="W23" s="21"/>
      <c r="X23" s="21"/>
    </row>
    <row r="24" spans="2:30" x14ac:dyDescent="0.25">
      <c r="B24" s="58" t="s">
        <v>88</v>
      </c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</row>
    <row r="25" spans="2:30" x14ac:dyDescent="0.25"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5"/>
    </row>
    <row r="26" spans="2:30" x14ac:dyDescent="0.25">
      <c r="B26" s="53" t="s">
        <v>89</v>
      </c>
      <c r="K26" s="44"/>
      <c r="L26" s="13"/>
      <c r="V26" s="21"/>
    </row>
    <row r="27" spans="2:30" ht="5.25" customHeight="1" x14ac:dyDescent="0.25">
      <c r="B27" s="53"/>
      <c r="K27" s="44"/>
      <c r="L27" s="13"/>
      <c r="V27" s="21"/>
    </row>
    <row r="28" spans="2:30" x14ac:dyDescent="0.25">
      <c r="B28" s="18" t="s">
        <v>97</v>
      </c>
      <c r="K28" s="44"/>
      <c r="L28" s="13"/>
    </row>
    <row r="29" spans="2:30" x14ac:dyDescent="0.25">
      <c r="B29" s="18" t="s">
        <v>93</v>
      </c>
      <c r="K29" s="44"/>
      <c r="L29" s="13"/>
    </row>
    <row r="30" spans="2:30" x14ac:dyDescent="0.25">
      <c r="B30" s="18" t="s">
        <v>101</v>
      </c>
      <c r="K30" s="44"/>
      <c r="L30" s="13"/>
    </row>
    <row r="31" spans="2:30" x14ac:dyDescent="0.25">
      <c r="B31" s="18" t="s">
        <v>102</v>
      </c>
      <c r="K31" s="44"/>
      <c r="L31" s="13"/>
    </row>
    <row r="32" spans="2:30" x14ac:dyDescent="0.25">
      <c r="K32" s="44"/>
      <c r="L32" s="13"/>
    </row>
    <row r="33" spans="11:23" x14ac:dyDescent="0.25">
      <c r="K33" s="44"/>
      <c r="L33" s="13"/>
    </row>
    <row r="34" spans="11:23" x14ac:dyDescent="0.25">
      <c r="K34" s="44"/>
      <c r="L34" s="1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</row>
    <row r="35" spans="11:23" x14ac:dyDescent="0.25">
      <c r="K35" s="13"/>
      <c r="L35" s="13"/>
    </row>
    <row r="36" spans="11:23" x14ac:dyDescent="0.25">
      <c r="K36" s="13"/>
      <c r="L36" s="13"/>
    </row>
    <row r="37" spans="11:23" x14ac:dyDescent="0.25">
      <c r="K37" s="13"/>
      <c r="L37" s="13"/>
    </row>
    <row r="38" spans="11:23" x14ac:dyDescent="0.25">
      <c r="K38" s="13"/>
      <c r="L38" s="13"/>
    </row>
    <row r="39" spans="11:23" x14ac:dyDescent="0.25">
      <c r="K39" s="13"/>
      <c r="L39" s="13"/>
    </row>
    <row r="40" spans="11:23" x14ac:dyDescent="0.25">
      <c r="K40" s="13"/>
      <c r="L40" s="13"/>
    </row>
    <row r="41" spans="11:23" x14ac:dyDescent="0.25">
      <c r="K41" s="13"/>
      <c r="L41" s="13"/>
    </row>
  </sheetData>
  <mergeCells count="6">
    <mergeCell ref="B24:AD24"/>
    <mergeCell ref="B1:V1"/>
    <mergeCell ref="B2:V2"/>
    <mergeCell ref="B3:V3"/>
    <mergeCell ref="B4:V4"/>
    <mergeCell ref="B5:V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0b25c61-e9ae-4a15-8988-3484429c5e63" xsi:nil="true"/>
    <lcf76f155ced4ddcb4097134ff3c332f xmlns="81ccede9-2b47-4a4e-a973-f00f144551c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07E5FC22A97D54BAA8FF936B604ED66" ma:contentTypeVersion="13" ma:contentTypeDescription="Crear nuevo documento." ma:contentTypeScope="" ma:versionID="07cffd1ba892cadadd1da009765ef69c">
  <xsd:schema xmlns:xsd="http://www.w3.org/2001/XMLSchema" xmlns:xs="http://www.w3.org/2001/XMLSchema" xmlns:p="http://schemas.microsoft.com/office/2006/metadata/properties" xmlns:ns2="81ccede9-2b47-4a4e-a973-f00f144551ca" xmlns:ns3="10b25c61-e9ae-4a15-8988-3484429c5e63" targetNamespace="http://schemas.microsoft.com/office/2006/metadata/properties" ma:root="true" ma:fieldsID="1164d2728fd16f9ff17f62fb4b6963c1" ns2:_="" ns3:_="">
    <xsd:import namespace="81ccede9-2b47-4a4e-a973-f00f144551ca"/>
    <xsd:import namespace="10b25c61-e9ae-4a15-8988-3484429c5e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ccede9-2b47-4a4e-a973-f00f144551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6930227d-965d-4741-b43f-4ac5cbdeb3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b25c61-e9ae-4a15-8988-3484429c5e6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555bf85-126c-434f-bcb6-68710f961177}" ma:internalName="TaxCatchAll" ma:showField="CatchAllData" ma:web="10b25c61-e9ae-4a15-8988-3484429c5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FB2280-CBD5-4A0E-8454-6B2E7A30714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8B0D68-C63B-4049-83FB-B5E83F16CC87}">
  <ds:schemaRefs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10b25c61-e9ae-4a15-8988-3484429c5e63"/>
    <ds:schemaRef ds:uri="http://www.w3.org/XML/1998/namespace"/>
    <ds:schemaRef ds:uri="http://schemas.microsoft.com/office/infopath/2007/PartnerControls"/>
    <ds:schemaRef ds:uri="81ccede9-2b47-4a4e-a973-f00f144551ca"/>
  </ds:schemaRefs>
</ds:datastoreItem>
</file>

<file path=customXml/itemProps3.xml><?xml version="1.0" encoding="utf-8"?>
<ds:datastoreItem xmlns:ds="http://schemas.openxmlformats.org/officeDocument/2006/customXml" ds:itemID="{1242E02C-2B9E-4987-8073-0C891D6627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ccede9-2b47-4a4e-a973-f00f144551ca"/>
    <ds:schemaRef ds:uri="10b25c61-e9ae-4a15-8988-3484429c5e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Lista</vt:lpstr>
      <vt:lpstr>07.06.01 CORFO</vt:lpstr>
      <vt:lpstr>07.06.06 INVERSIÓN Y FINANC.</vt:lpstr>
      <vt:lpstr>07.06.07 DES. PROD. SOSTENIBLE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del Pilar Machado</dc:creator>
  <cp:keywords/>
  <dc:description/>
  <cp:lastModifiedBy>Carla Malig Leon</cp:lastModifiedBy>
  <cp:revision/>
  <dcterms:created xsi:type="dcterms:W3CDTF">2021-03-11T13:56:44Z</dcterms:created>
  <dcterms:modified xsi:type="dcterms:W3CDTF">2026-07-24T14:36:56Z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0x010100E07E5FC22A97D54BAA8FF936B604ED66</vt:lpwstr>
  </property>
  <property fmtid="{D5CDD505-2E9C-101B-9397-08002B2CF9AE}" pid="3" name="MediaServiceImageTags">
    <vt:lpwstr/>
  </property>
</Properties>
</file>