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focl.sharepoint.com/sites/Gaf_Presupuesto/Documentos compartidos/2026/GLOSAS/07 JULIO/CORFO/Numeral 11, Artículo 14/"/>
    </mc:Choice>
  </mc:AlternateContent>
  <xr:revisionPtr revIDLastSave="12" documentId="8_{4CF2797D-6AC0-4311-91D2-B63FE0A65A8A}" xr6:coauthVersionLast="47" xr6:coauthVersionMax="47" xr10:uidLastSave="{F4DC5863-6863-4F37-AA82-766437EFC167}"/>
  <bookViews>
    <workbookView xWindow="20370" yWindow="-120" windowWidth="29040" windowHeight="15720" tabRatio="614" firstSheet="2" activeTab="2" xr2:uid="{B79A5BCE-25D3-4F5B-A8C7-DD9FFEE78B3A}"/>
  </bookViews>
  <sheets>
    <sheet name="Tabla" sheetId="3" state="hidden" r:id="rId1"/>
    <sheet name="Art.14 22) ene-mar" sheetId="6" state="hidden" r:id="rId2"/>
    <sheet name="Art.14 11)" sheetId="5" r:id="rId3"/>
    <sheet name="CORFO_1T" sheetId="13" state="hidden" r:id="rId4"/>
    <sheet name="INNOVA_1T" sheetId="14" state="hidden" r:id="rId5"/>
    <sheet name="INAC_1T" sheetId="15" state="hidden" r:id="rId6"/>
  </sheets>
  <externalReferences>
    <externalReference r:id="rId7"/>
    <externalReference r:id="rId8"/>
  </externalReferences>
  <definedNames>
    <definedName name="_xlnm._FilterDatabase" localSheetId="3" hidden="1">CORFO_1T!$A$1:$R$89</definedName>
    <definedName name="_xlnm._FilterDatabase" localSheetId="5" hidden="1">INAC_1T!$A$1:$R$5</definedName>
    <definedName name="_xlnm._FilterDatabase" localSheetId="4" hidden="1">INNOVA_1T!$A$1:$P$6</definedName>
    <definedName name="_xlnm._FilterDatabase" localSheetId="0" hidden="1">Tabla!$A$1:$G$40</definedName>
    <definedName name="mecanismo_compra">[1]Listas!$D$2:$D$6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3" i="13" l="1"/>
  <c r="Q90" i="13"/>
  <c r="R90" i="13"/>
  <c r="Q91" i="13"/>
  <c r="R91" i="13"/>
  <c r="Q92" i="13"/>
  <c r="R92" i="13"/>
  <c r="Q93" i="13"/>
  <c r="R93" i="13"/>
  <c r="Q94" i="13"/>
  <c r="R94" i="13"/>
  <c r="Q95" i="13"/>
  <c r="R95" i="13"/>
  <c r="Q96" i="13"/>
  <c r="R96" i="13"/>
  <c r="Q97" i="13"/>
  <c r="R97" i="13"/>
  <c r="Q98" i="13"/>
  <c r="R98" i="13"/>
  <c r="Q99" i="13"/>
  <c r="R99" i="13"/>
  <c r="Q100" i="13"/>
  <c r="R100" i="13"/>
  <c r="Q101" i="13"/>
  <c r="R101" i="13"/>
  <c r="Q6" i="15"/>
  <c r="R6" i="15"/>
  <c r="Q7" i="15"/>
  <c r="R7" i="15"/>
  <c r="Q8" i="15"/>
  <c r="R8" i="15"/>
  <c r="R10" i="14"/>
  <c r="R3" i="14"/>
  <c r="R4" i="14"/>
  <c r="R5" i="14"/>
  <c r="R6" i="14"/>
  <c r="R7" i="14"/>
  <c r="R8" i="14"/>
  <c r="Q7" i="14"/>
  <c r="Q8" i="14"/>
  <c r="R4" i="15"/>
  <c r="R5" i="15"/>
  <c r="Q5" i="15"/>
  <c r="Q2" i="15"/>
  <c r="Q3" i="15"/>
  <c r="Q4" i="15"/>
  <c r="Q70" i="13" l="1"/>
  <c r="R70" i="13"/>
  <c r="Q71" i="13"/>
  <c r="R71" i="13"/>
  <c r="Q72" i="13"/>
  <c r="R72" i="13"/>
  <c r="Q73" i="13"/>
  <c r="R73" i="13"/>
  <c r="Q74" i="13"/>
  <c r="R74" i="13"/>
  <c r="Q75" i="13"/>
  <c r="R75" i="13"/>
  <c r="Q76" i="13"/>
  <c r="R76" i="13"/>
  <c r="Q77" i="13"/>
  <c r="R77" i="13"/>
  <c r="Q78" i="13"/>
  <c r="R78" i="13"/>
  <c r="Q79" i="13"/>
  <c r="R79" i="13"/>
  <c r="Q80" i="13"/>
  <c r="R80" i="13"/>
  <c r="Q81" i="13"/>
  <c r="R81" i="13"/>
  <c r="Q82" i="13"/>
  <c r="R82" i="13"/>
  <c r="Q83" i="13"/>
  <c r="R83" i="13"/>
  <c r="Q84" i="13"/>
  <c r="R84" i="13"/>
  <c r="Q85" i="13"/>
  <c r="R85" i="13"/>
  <c r="Q86" i="13"/>
  <c r="R86" i="13"/>
  <c r="Q87" i="13"/>
  <c r="R87" i="13"/>
  <c r="Q88" i="13"/>
  <c r="R88" i="13"/>
  <c r="Q89" i="13"/>
  <c r="R89" i="13"/>
  <c r="R2" i="15"/>
  <c r="R11" i="15" s="1"/>
  <c r="R3" i="15"/>
  <c r="Q2" i="14" l="1"/>
  <c r="R2" i="14"/>
  <c r="Q3" i="14"/>
  <c r="Q4" i="14"/>
  <c r="Q5" i="14"/>
  <c r="Q6" i="14"/>
  <c r="C35" i="5" l="1"/>
  <c r="Q66" i="13" l="1"/>
  <c r="R66" i="13"/>
  <c r="Q67" i="13"/>
  <c r="R67" i="13"/>
  <c r="Q68" i="13"/>
  <c r="R68" i="13"/>
  <c r="B31" i="5"/>
  <c r="R3" i="13"/>
  <c r="R4" i="13"/>
  <c r="R5" i="13"/>
  <c r="R6" i="13"/>
  <c r="R7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R25" i="13"/>
  <c r="R26" i="13"/>
  <c r="R27" i="13"/>
  <c r="R28" i="13"/>
  <c r="R29" i="13"/>
  <c r="R30" i="13"/>
  <c r="R31" i="13"/>
  <c r="R32" i="13"/>
  <c r="R33" i="13"/>
  <c r="R34" i="13"/>
  <c r="R35" i="13"/>
  <c r="R36" i="13"/>
  <c r="R37" i="13"/>
  <c r="R38" i="13"/>
  <c r="R39" i="13"/>
  <c r="R40" i="13"/>
  <c r="R41" i="13"/>
  <c r="R42" i="13"/>
  <c r="R43" i="13"/>
  <c r="R44" i="13"/>
  <c r="R45" i="13"/>
  <c r="R46" i="13"/>
  <c r="R47" i="13"/>
  <c r="R48" i="13"/>
  <c r="R49" i="13"/>
  <c r="R50" i="13"/>
  <c r="R51" i="13"/>
  <c r="R52" i="13"/>
  <c r="R53" i="13"/>
  <c r="R54" i="13"/>
  <c r="R55" i="13"/>
  <c r="R56" i="13"/>
  <c r="R57" i="13"/>
  <c r="R58" i="13"/>
  <c r="R59" i="13"/>
  <c r="R60" i="13"/>
  <c r="R61" i="13"/>
  <c r="R62" i="13"/>
  <c r="R63" i="13"/>
  <c r="R64" i="13"/>
  <c r="R65" i="13"/>
  <c r="R69" i="13"/>
  <c r="R2" i="13"/>
  <c r="Q3" i="13"/>
  <c r="Q4" i="13"/>
  <c r="Q5" i="13"/>
  <c r="Q6" i="13"/>
  <c r="Q7" i="13"/>
  <c r="Q8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6" i="13"/>
  <c r="Q47" i="13"/>
  <c r="Q48" i="13"/>
  <c r="Q49" i="13"/>
  <c r="Q50" i="13"/>
  <c r="Q51" i="13"/>
  <c r="Q52" i="13"/>
  <c r="Q53" i="13"/>
  <c r="Q54" i="13"/>
  <c r="Q55" i="13"/>
  <c r="Q56" i="13"/>
  <c r="Q57" i="13"/>
  <c r="Q58" i="13"/>
  <c r="Q59" i="13"/>
  <c r="Q60" i="13"/>
  <c r="Q61" i="13"/>
  <c r="Q62" i="13"/>
  <c r="Q63" i="13"/>
  <c r="Q64" i="13"/>
  <c r="Q65" i="13"/>
  <c r="Q69" i="13"/>
  <c r="Q2" i="13"/>
  <c r="A29" i="5"/>
  <c r="C49" i="5"/>
  <c r="C24" i="6"/>
  <c r="C24" i="5" l="1"/>
</calcChain>
</file>

<file path=xl/sharedStrings.xml><?xml version="1.0" encoding="utf-8"?>
<sst xmlns="http://schemas.openxmlformats.org/spreadsheetml/2006/main" count="1716" uniqueCount="520">
  <si>
    <t>Texto</t>
  </si>
  <si>
    <t>22.09.999.001</t>
  </si>
  <si>
    <t>Pagos</t>
  </si>
  <si>
    <t>22.09.002.001</t>
  </si>
  <si>
    <t>76462629K</t>
  </si>
  <si>
    <t>4086119K</t>
  </si>
  <si>
    <t>Gastos comunes</t>
  </si>
  <si>
    <t>Servicio</t>
  </si>
  <si>
    <t>N° RES</t>
  </si>
  <si>
    <t>NOMBRE DEL CONTRATO</t>
  </si>
  <si>
    <t>PROVEEDOR</t>
  </si>
  <si>
    <t>RUT EMPRESA</t>
  </si>
  <si>
    <t>RE/1948/2016</t>
  </si>
  <si>
    <t>Aprueba Texto Refundido de Contrato Subarrendamiento de Bodegas suscrito entre CORFO  Y "MEGACENTRO CHILE SPA".</t>
  </si>
  <si>
    <t>RED MEGA CENTRO</t>
  </si>
  <si>
    <t>Arriendo Oficinas DR Coquimbo Nueva</t>
  </si>
  <si>
    <t>Arriendo Oficinas Agustinas 640</t>
  </si>
  <si>
    <t>RE/1412/2020</t>
  </si>
  <si>
    <t>Arriendo Metlife oficinas start up</t>
  </si>
  <si>
    <t>METLIFE CHILE SEGUROS DE VIDA S.A.</t>
  </si>
  <si>
    <t>Arriendo DR Arica (18 de Septiembre N°487)</t>
  </si>
  <si>
    <t>RE/1124/2019</t>
  </si>
  <si>
    <t>Aprueba Contrato de Arrendamiento entre CORFO y Claudia del Rosario Milla Navarro</t>
  </si>
  <si>
    <t>Claudia del Rosario Milla Navarro</t>
  </si>
  <si>
    <t>Arriendo Valparaíso (Estacionamientos)</t>
  </si>
  <si>
    <t>RE/133/2010</t>
  </si>
  <si>
    <t>Aprueba Contrato de Arrendamiento Estacionamientos entre CORFO y Jaña Carrasco</t>
  </si>
  <si>
    <t>Jorge Eduardo Jaña Carrasco</t>
  </si>
  <si>
    <t>Arriendo Dirección Regional Valparaíso (Bodega)</t>
  </si>
  <si>
    <t>RE/2083/2008</t>
  </si>
  <si>
    <t>Aprueba Contrato de Arrendamiento con María Ivonne Escobar Gatica</t>
  </si>
  <si>
    <t>María I. Escobar Gatica</t>
  </si>
  <si>
    <t>Arriendo Estacionamiento Valparaiso</t>
  </si>
  <si>
    <t>RE/141/2021</t>
  </si>
  <si>
    <t>Aprueba Contrato de Arriendo de Estacionamientos para Vehículos Asignados a la Dirección Regional de CORFO Valparaíso</t>
  </si>
  <si>
    <t>Saba Estacionamientos de Chile S.A.</t>
  </si>
  <si>
    <t>Arriendo Estacionamientos Subterraneos Puerto Montt.</t>
  </si>
  <si>
    <t>RE/60/2017</t>
  </si>
  <si>
    <t>Aprueba Contrato de Arrendamiento de Estacionamiento Mensual suscrito entre CORFO y Empresa Estacionamientos Subterráneos Puerto Montt S.A</t>
  </si>
  <si>
    <t>Estacionamientos Subterraneos Puerto Montt.</t>
  </si>
  <si>
    <t xml:space="preserve">Arriendo Dirección Regional O Higgins </t>
  </si>
  <si>
    <t>RE/1708/2012</t>
  </si>
  <si>
    <t>Aprueba Contrato de Arrendamiento de Oficina y Estacionamientos para la Dirección Regional de O´Higgins.</t>
  </si>
  <si>
    <t>Gabriel Reyes Adasme</t>
  </si>
  <si>
    <t>Arriendo de Oficinas Dirección Regional Ñuble.</t>
  </si>
  <si>
    <t>RE/1109/2018</t>
  </si>
  <si>
    <t xml:space="preserve">Aprueba Contrato de Arrendamiento de inmueble, con "Sociedad Educacional TP Dario Salas Limitada" para la instalación de la Dirección Regional del Ñuble.  Cesión a PROYECCIÓN SPA. </t>
  </si>
  <si>
    <t xml:space="preserve">Proyección Spa. </t>
  </si>
  <si>
    <t>Arriendo Renca N°12-13 y Oficina B12 y bodega 14</t>
  </si>
  <si>
    <t>221010103</t>
  </si>
  <si>
    <t>1000</t>
  </si>
  <si>
    <t>05</t>
  </si>
  <si>
    <t>10</t>
  </si>
  <si>
    <t>32</t>
  </si>
  <si>
    <t>06</t>
  </si>
  <si>
    <t>01</t>
  </si>
  <si>
    <t>532090201</t>
  </si>
  <si>
    <t>1016</t>
  </si>
  <si>
    <t>12</t>
  </si>
  <si>
    <t>85295700K</t>
  </si>
  <si>
    <t>49</t>
  </si>
  <si>
    <t>Gastos Comunes</t>
  </si>
  <si>
    <t>Para tabla</t>
  </si>
  <si>
    <t>Arriendo Estacionamiento</t>
  </si>
  <si>
    <t>Administrador de Inmueble</t>
  </si>
  <si>
    <t>Arriendo Agustinas</t>
  </si>
  <si>
    <t>Arriendo Amanda labarca OF 201</t>
  </si>
  <si>
    <t>Arriendo Amanda labarca OF 202</t>
  </si>
  <si>
    <t>CORPORACION DE FOMENTO DE LA PRODUCCIÓN</t>
  </si>
  <si>
    <t>Art. 14 Num. 22) - Gastos asociados al arriendo de terrenos u otros bienes inmuebles</t>
  </si>
  <si>
    <t>Informe Trimestral</t>
  </si>
  <si>
    <t>Enero - Marzo</t>
  </si>
  <si>
    <t>Miles de Pesos M$</t>
  </si>
  <si>
    <t>Detalle de gastos</t>
  </si>
  <si>
    <t>Observaciones</t>
  </si>
  <si>
    <t>Concepto</t>
  </si>
  <si>
    <t>Monto 
Miles de $</t>
  </si>
  <si>
    <t>Corporación de Fomento de la Producción</t>
  </si>
  <si>
    <t>Arriendo de Inmuebles</t>
  </si>
  <si>
    <t>Corresponden a las dependencias de oficinas de la Institución</t>
  </si>
  <si>
    <t>Arriendo de estacionamientos</t>
  </si>
  <si>
    <t>Corresponden a estacionamientos para el resguardo de la flota vehicular de la institución</t>
  </si>
  <si>
    <t>Gastos asociados a arriendos de inmuebles ubicados en Edificios</t>
  </si>
  <si>
    <t>Bodegas</t>
  </si>
  <si>
    <t>Corresponden a Bodegas para el resguardo de documentos de la Institución</t>
  </si>
  <si>
    <t>INNOVA</t>
  </si>
  <si>
    <t>ARRIENDO EDIFICIOS G</t>
  </si>
  <si>
    <t>GGCC EDIF. NAUTILUS</t>
  </si>
  <si>
    <t>GGCC JOSÉ OLLINO</t>
  </si>
  <si>
    <t>GGCC EDIFICIO LAN</t>
  </si>
  <si>
    <t>Edificio Antofagasta DHSIGA</t>
  </si>
  <si>
    <t>Gastos Comunes Start Up</t>
  </si>
  <si>
    <t>BETA</t>
  </si>
  <si>
    <t>Aprueba Contrato de Arrendamiento de Bien Inmueble entre CORFO y BETA</t>
  </si>
  <si>
    <t>Valentini</t>
  </si>
  <si>
    <t>Aprueba Contrato de Arrendamiento de Bien Inmueble entre CORFO y cvalentini</t>
  </si>
  <si>
    <t>Sociedad</t>
  </si>
  <si>
    <t>Centro gestor</t>
  </si>
  <si>
    <t>Período</t>
  </si>
  <si>
    <t>Posición presupuestaria</t>
  </si>
  <si>
    <t>Denominación de posición presupuestaria</t>
  </si>
  <si>
    <t>Número de documento del documento de ref</t>
  </si>
  <si>
    <t>Nº documento de pago</t>
  </si>
  <si>
    <t>Nº doc.finanzas</t>
  </si>
  <si>
    <t>Cuenta de mayor</t>
  </si>
  <si>
    <t>Texto tipo de valor</t>
  </si>
  <si>
    <t>Número de documento precedente</t>
  </si>
  <si>
    <t>Fe.contabilización</t>
  </si>
  <si>
    <t>Contra presupuesto p.importe verific.en</t>
  </si>
  <si>
    <t>OTROS ARRIENDOS</t>
  </si>
  <si>
    <t>Acreedor</t>
  </si>
  <si>
    <t>GGCC Comunidad Edificio Finanzas</t>
  </si>
  <si>
    <t>GGCC OLIVARÍ OF. 91</t>
  </si>
  <si>
    <t>GGCC EDIF PDTE. RIESCO</t>
  </si>
  <si>
    <t>GGCC EDIFICIO EL LIBERTADOR</t>
  </si>
  <si>
    <t>GGCC AGUS-MONEDA OF 208</t>
  </si>
  <si>
    <t>GGCC TORRES DEL PACÍFICO</t>
  </si>
  <si>
    <t>GGCC Agustinas-Moneda Of 212-9</t>
  </si>
  <si>
    <t>GGCC EDIF IMPERIO N° 2 OF.1247</t>
  </si>
  <si>
    <t>GGCC EDIFICIO MIRABLAU</t>
  </si>
  <si>
    <t>Pago arriendo oficina para Dirección Regional de V</t>
  </si>
  <si>
    <t>Hes Arriendo Bodega 14</t>
  </si>
  <si>
    <t>Número de posición de documento de refer</t>
  </si>
  <si>
    <t>2</t>
  </si>
  <si>
    <t>3</t>
  </si>
  <si>
    <t>GGCC EDIF. OLIVARÍ PISO 5</t>
  </si>
  <si>
    <t>4002</t>
  </si>
  <si>
    <t>Tipo de contrato</t>
  </si>
  <si>
    <t xml:space="preserve">Traslado de monto </t>
  </si>
  <si>
    <t>24.09.996.019</t>
  </si>
  <si>
    <t>GGCC EdificioTorre Los Andes Of INEAC</t>
  </si>
  <si>
    <t>Arriendo oficinas INAC</t>
  </si>
  <si>
    <t>Gastos Comunes INAC</t>
  </si>
  <si>
    <t>22.09.002.001 : CONSIDERA TODO PPTO 01</t>
  </si>
  <si>
    <t>JUANA DEL CARMEN RIVAS FIGUEROA</t>
  </si>
  <si>
    <t>Arriendo DR Arica</t>
  </si>
  <si>
    <t>Arriendo oficinas en 21 de mayo N° 551 - ciudad y comuna de Arica, Región de Arica y Parinacota</t>
  </si>
  <si>
    <t>GGCC JUANA RIVAS</t>
  </si>
  <si>
    <t>Corretaje Arica</t>
  </si>
  <si>
    <t>Art. 14 Num. 11) - Gastos asociados al arriendo de terrenos u otros bienes inmuebles</t>
  </si>
  <si>
    <t>04</t>
  </si>
  <si>
    <t>ARRIENDO OFICINA LA SERENA ABRIL 2026</t>
  </si>
  <si>
    <t>4500037987</t>
  </si>
  <si>
    <t>1</t>
  </si>
  <si>
    <t>4500037509</t>
  </si>
  <si>
    <t>200285656</t>
  </si>
  <si>
    <t>200285657</t>
  </si>
  <si>
    <t>4500037535</t>
  </si>
  <si>
    <t>4500037529</t>
  </si>
  <si>
    <t>4500037533</t>
  </si>
  <si>
    <t>Pago arriendo Estacionamiento 221 y 222 para DR de</t>
  </si>
  <si>
    <t>200285676</t>
  </si>
  <si>
    <t>800000370</t>
  </si>
  <si>
    <t>4500037539</t>
  </si>
  <si>
    <t>Pago arriendo de oficina N°604 y estacionamiento 4</t>
  </si>
  <si>
    <t>200285727</t>
  </si>
  <si>
    <t>4500037514</t>
  </si>
  <si>
    <t>4500037543</t>
  </si>
  <si>
    <t>4500037540</t>
  </si>
  <si>
    <t>4500037541</t>
  </si>
  <si>
    <t>4500037536</t>
  </si>
  <si>
    <t>4500037632</t>
  </si>
  <si>
    <t>4500037538</t>
  </si>
  <si>
    <t>3907</t>
  </si>
  <si>
    <t>200285705</t>
  </si>
  <si>
    <t>200285997</t>
  </si>
  <si>
    <t>4008</t>
  </si>
  <si>
    <t>200285940</t>
  </si>
  <si>
    <t>6000000318</t>
  </si>
  <si>
    <t>4500037513</t>
  </si>
  <si>
    <t>4500037512</t>
  </si>
  <si>
    <t>ARRIENDOS</t>
  </si>
  <si>
    <t>ABRIL - JUNIO</t>
  </si>
  <si>
    <t>2000</t>
  </si>
  <si>
    <t>259</t>
  </si>
  <si>
    <t>4</t>
  </si>
  <si>
    <t>6000000988</t>
  </si>
  <si>
    <t>800000211</t>
  </si>
  <si>
    <t>5105660955</t>
  </si>
  <si>
    <t>4500038108</t>
  </si>
  <si>
    <t>5</t>
  </si>
  <si>
    <t>6000001340</t>
  </si>
  <si>
    <t>800000267</t>
  </si>
  <si>
    <t>5105661285</t>
  </si>
  <si>
    <t>4500038273</t>
  </si>
  <si>
    <t>6</t>
  </si>
  <si>
    <t>6000001856</t>
  </si>
  <si>
    <t>5105661752</t>
  </si>
  <si>
    <t>4500038407</t>
  </si>
  <si>
    <t>6000001000</t>
  </si>
  <si>
    <t>800000212</t>
  </si>
  <si>
    <t>5105660975</t>
  </si>
  <si>
    <t>532099901</t>
  </si>
  <si>
    <t>60706069: Cons Propios elec GGCC</t>
  </si>
  <si>
    <t>4500037633</t>
  </si>
  <si>
    <t>6000001396</t>
  </si>
  <si>
    <t>800000293</t>
  </si>
  <si>
    <t>5105661321</t>
  </si>
  <si>
    <t>6000001821</t>
  </si>
  <si>
    <t>800000361</t>
  </si>
  <si>
    <t>5105661701</t>
  </si>
  <si>
    <t>3400</t>
  </si>
  <si>
    <t>6000000136</t>
  </si>
  <si>
    <t>800000052</t>
  </si>
  <si>
    <t>5105661210</t>
  </si>
  <si>
    <t>Hes arriendo Miraflores may26</t>
  </si>
  <si>
    <t>4500038226</t>
  </si>
  <si>
    <t>6000000163</t>
  </si>
  <si>
    <t>800000062</t>
  </si>
  <si>
    <t>5105661483</t>
  </si>
  <si>
    <t>Hes arriendo Miraflores jun26</t>
  </si>
  <si>
    <t>4500038412</t>
  </si>
  <si>
    <t>6000000113</t>
  </si>
  <si>
    <t>800000043</t>
  </si>
  <si>
    <t>5105661008</t>
  </si>
  <si>
    <t>541099619</t>
  </si>
  <si>
    <t>4500037544</t>
  </si>
  <si>
    <t>6000000147</t>
  </si>
  <si>
    <t>800000055</t>
  </si>
  <si>
    <t>5105661360</t>
  </si>
  <si>
    <t>800000056</t>
  </si>
  <si>
    <t>6000000176</t>
  </si>
  <si>
    <t>800000066</t>
  </si>
  <si>
    <t>5105661662</t>
  </si>
  <si>
    <t>6000022958</t>
  </si>
  <si>
    <t>800002017</t>
  </si>
  <si>
    <t>5105660917</t>
  </si>
  <si>
    <t>6000028400</t>
  </si>
  <si>
    <t>800002562</t>
  </si>
  <si>
    <t>5105661169</t>
  </si>
  <si>
    <t>ARRIENDO OFICINA LA SERENA MAYO 2026</t>
  </si>
  <si>
    <t>4500038205</t>
  </si>
  <si>
    <t>6000034023</t>
  </si>
  <si>
    <t>800003399</t>
  </si>
  <si>
    <t>5105661507</t>
  </si>
  <si>
    <t>ARRIENDO OFICINA LA SERENA JUNIO 2026</t>
  </si>
  <si>
    <t>4500038408</t>
  </si>
  <si>
    <t>6000027987</t>
  </si>
  <si>
    <t>800002487</t>
  </si>
  <si>
    <t>5105661111</t>
  </si>
  <si>
    <t>Hes arriendo estacion Valpo ABRIL 2026</t>
  </si>
  <si>
    <t>4500038144</t>
  </si>
  <si>
    <t>6000033815</t>
  </si>
  <si>
    <t>800003346</t>
  </si>
  <si>
    <t>5105661479</t>
  </si>
  <si>
    <t>Hes arriendo estacion Valpo MAYO 2026</t>
  </si>
  <si>
    <t>4500038274</t>
  </si>
  <si>
    <t>6000040294</t>
  </si>
  <si>
    <t>800004309</t>
  </si>
  <si>
    <t>5105661925</t>
  </si>
  <si>
    <t>Hes arriendo estacion Valpo JUNIO 2026</t>
  </si>
  <si>
    <t>4500038529</t>
  </si>
  <si>
    <t>6000027991</t>
  </si>
  <si>
    <t>800002485</t>
  </si>
  <si>
    <t>5105661114</t>
  </si>
  <si>
    <t>HES ARRIENDO EST P.MONTT ABRIL 2026</t>
  </si>
  <si>
    <t>4500038177</t>
  </si>
  <si>
    <t>6000033715</t>
  </si>
  <si>
    <t>800003344</t>
  </si>
  <si>
    <t>5105661472</t>
  </si>
  <si>
    <t>HES ARRIENDO EST P.MONTT MAYO 2026</t>
  </si>
  <si>
    <t>4500038275</t>
  </si>
  <si>
    <t>6000039562</t>
  </si>
  <si>
    <t>800004133</t>
  </si>
  <si>
    <t>5105661832</t>
  </si>
  <si>
    <t>HES ARRIENDO EST P.MONTT JUNIO 2026</t>
  </si>
  <si>
    <t>4500038530</t>
  </si>
  <si>
    <t>6000027100</t>
  </si>
  <si>
    <t>800002181</t>
  </si>
  <si>
    <t>5105660973</t>
  </si>
  <si>
    <t>ARRIENDO BODEGA CORFO DE ABRIL 2026</t>
  </si>
  <si>
    <t>4500038107</t>
  </si>
  <si>
    <t>6000032383</t>
  </si>
  <si>
    <t>800002907</t>
  </si>
  <si>
    <t>5105661286</t>
  </si>
  <si>
    <t>ARRIENDO BODEGA CORFO DE MAYO 2026</t>
  </si>
  <si>
    <t>4500038272</t>
  </si>
  <si>
    <t>6000038833</t>
  </si>
  <si>
    <t>800003788</t>
  </si>
  <si>
    <t>5105661754</t>
  </si>
  <si>
    <t>ARRIENDO BODEGA CORFO DE JUNIO 2026</t>
  </si>
  <si>
    <t>4500038406</t>
  </si>
  <si>
    <t>6000026755</t>
  </si>
  <si>
    <t>800002153</t>
  </si>
  <si>
    <t>5105660940</t>
  </si>
  <si>
    <t>HES ARRIENDO OF ARICA ABRIL 2026</t>
  </si>
  <si>
    <t>4500038109</t>
  </si>
  <si>
    <t>6000032395</t>
  </si>
  <si>
    <t>800002877</t>
  </si>
  <si>
    <t>5105661290</t>
  </si>
  <si>
    <t>HES ARRIENDO OF ARICA MAYO 2026</t>
  </si>
  <si>
    <t>4500038284</t>
  </si>
  <si>
    <t>6000040438</t>
  </si>
  <si>
    <t>800004340</t>
  </si>
  <si>
    <t>5105661939</t>
  </si>
  <si>
    <t>HES ARRIENDO OF ARICA JUNIO 2026</t>
  </si>
  <si>
    <t>4500038585</t>
  </si>
  <si>
    <t>6000027004</t>
  </si>
  <si>
    <t>800002173</t>
  </si>
  <si>
    <t>5105660966</t>
  </si>
  <si>
    <t>6000032878</t>
  </si>
  <si>
    <t>800003040</t>
  </si>
  <si>
    <t>5105661357</t>
  </si>
  <si>
    <t>6000038964</t>
  </si>
  <si>
    <t>800003785</t>
  </si>
  <si>
    <t>5105661772</t>
  </si>
  <si>
    <t>6000023480</t>
  </si>
  <si>
    <t>800001991</t>
  </si>
  <si>
    <t>6000027085</t>
  </si>
  <si>
    <t>800002211</t>
  </si>
  <si>
    <t>5105660971</t>
  </si>
  <si>
    <t>6000027088</t>
  </si>
  <si>
    <t>800002212</t>
  </si>
  <si>
    <t>5105660972</t>
  </si>
  <si>
    <t>6000027607</t>
  </si>
  <si>
    <t>9000002549</t>
  </si>
  <si>
    <t>5105661056</t>
  </si>
  <si>
    <t>5105661057</t>
  </si>
  <si>
    <t>6000027609</t>
  </si>
  <si>
    <t>800002282</t>
  </si>
  <si>
    <t>5105661058</t>
  </si>
  <si>
    <t>6000027739</t>
  </si>
  <si>
    <t>800002403</t>
  </si>
  <si>
    <t>6000032865</t>
  </si>
  <si>
    <t>800003015</t>
  </si>
  <si>
    <t>5105661354</t>
  </si>
  <si>
    <t>6000032897</t>
  </si>
  <si>
    <t>800003016</t>
  </si>
  <si>
    <t>5105661365</t>
  </si>
  <si>
    <t>6000032828</t>
  </si>
  <si>
    <t>800002976</t>
  </si>
  <si>
    <t>6000033134</t>
  </si>
  <si>
    <t>800003095</t>
  </si>
  <si>
    <t>5105661402</t>
  </si>
  <si>
    <t>6000034202</t>
  </si>
  <si>
    <t>800003414</t>
  </si>
  <si>
    <t>Pago arriendo oficina DR Valparaiso Junio 2026</t>
  </si>
  <si>
    <t>6000034201</t>
  </si>
  <si>
    <t>800003368</t>
  </si>
  <si>
    <t>Arriendo Estacionamiento 221-222 DR Valpar JUN/26</t>
  </si>
  <si>
    <t>6000038949</t>
  </si>
  <si>
    <t>800003797</t>
  </si>
  <si>
    <t>5105661767</t>
  </si>
  <si>
    <t>6000038951</t>
  </si>
  <si>
    <t>800003798</t>
  </si>
  <si>
    <t>5105661768</t>
  </si>
  <si>
    <t>6000040412</t>
  </si>
  <si>
    <t>800004282</t>
  </si>
  <si>
    <t>5105661928</t>
  </si>
  <si>
    <t>6000026982</t>
  </si>
  <si>
    <t>800002158</t>
  </si>
  <si>
    <t>6000027353</t>
  </si>
  <si>
    <t>800002320</t>
  </si>
  <si>
    <t>5105661025</t>
  </si>
  <si>
    <t>6000032872</t>
  </si>
  <si>
    <t>800002999</t>
  </si>
  <si>
    <t>5105661355</t>
  </si>
  <si>
    <t>6000032825</t>
  </si>
  <si>
    <t>800002979</t>
  </si>
  <si>
    <t>6000038968</t>
  </si>
  <si>
    <t>800003786</t>
  </si>
  <si>
    <t>5105661773</t>
  </si>
  <si>
    <t>6000039586</t>
  </si>
  <si>
    <t>800004061</t>
  </si>
  <si>
    <t>Pago arriendo 604 y estacionamiento 40 OHiggins</t>
  </si>
  <si>
    <t>6000026983</t>
  </si>
  <si>
    <t>800002201</t>
  </si>
  <si>
    <t>PAGO ARRIENDO OFICINAS DIRECCIÓN REGIONAL CORFO Ñ</t>
  </si>
  <si>
    <t>6000032827</t>
  </si>
  <si>
    <t>800003026</t>
  </si>
  <si>
    <t>PAGO ARRIENDO OFICINAS DIRECCIÓN REGIONAL CORFO ÑU</t>
  </si>
  <si>
    <t>6000038921</t>
  </si>
  <si>
    <t>800003801</t>
  </si>
  <si>
    <t>ARRIENDO OFICINAS DIRECCIÓN REGIONAL CORFO ÑUBLE</t>
  </si>
  <si>
    <t>6000027143</t>
  </si>
  <si>
    <t>800002210</t>
  </si>
  <si>
    <t>5105660996</t>
  </si>
  <si>
    <t>800002438</t>
  </si>
  <si>
    <t>6000033136</t>
  </si>
  <si>
    <t>800003096</t>
  </si>
  <si>
    <t>5105661403</t>
  </si>
  <si>
    <t>6000040425</t>
  </si>
  <si>
    <t>800004375</t>
  </si>
  <si>
    <t>5105661931</t>
  </si>
  <si>
    <t>6000026999</t>
  </si>
  <si>
    <t>800002175</t>
  </si>
  <si>
    <t>5105660961</t>
  </si>
  <si>
    <t>6000027002</t>
  </si>
  <si>
    <t>800002319</t>
  </si>
  <si>
    <t>5105660965</t>
  </si>
  <si>
    <t>6000027082</t>
  </si>
  <si>
    <t>800002318</t>
  </si>
  <si>
    <t>5105660970</t>
  </si>
  <si>
    <t>6000027124</t>
  </si>
  <si>
    <t>800002182</t>
  </si>
  <si>
    <t>5105660988</t>
  </si>
  <si>
    <t>GGCC cons propios ElecBOD12-13</t>
  </si>
  <si>
    <t>4500037542</t>
  </si>
  <si>
    <t>6000027243</t>
  </si>
  <si>
    <t>800002204</t>
  </si>
  <si>
    <t>5105661009</t>
  </si>
  <si>
    <t>6000027604</t>
  </si>
  <si>
    <t>800002281</t>
  </si>
  <si>
    <t>5105661055</t>
  </si>
  <si>
    <t>6000032889</t>
  </si>
  <si>
    <t>9000003291</t>
  </si>
  <si>
    <t>5105661362</t>
  </si>
  <si>
    <t>5105661363</t>
  </si>
  <si>
    <t>6000032893</t>
  </si>
  <si>
    <t>800002997</t>
  </si>
  <si>
    <t>5105661364</t>
  </si>
  <si>
    <t>6000032765</t>
  </si>
  <si>
    <t>800003105</t>
  </si>
  <si>
    <t>5105661343</t>
  </si>
  <si>
    <t>6000033518</t>
  </si>
  <si>
    <t>800003241</t>
  </si>
  <si>
    <t>5105661451</t>
  </si>
  <si>
    <t>6000034093</t>
  </si>
  <si>
    <t>800003385</t>
  </si>
  <si>
    <t>5105661547</t>
  </si>
  <si>
    <t>6000034101</t>
  </si>
  <si>
    <t>800003386</t>
  </si>
  <si>
    <t>5105661548</t>
  </si>
  <si>
    <t>6000035978</t>
  </si>
  <si>
    <t>9000003576</t>
  </si>
  <si>
    <t>5105661610</t>
  </si>
  <si>
    <t>5105661611</t>
  </si>
  <si>
    <t>6000038176</t>
  </si>
  <si>
    <t>800003654</t>
  </si>
  <si>
    <t>5105661654</t>
  </si>
  <si>
    <t>6000038954</t>
  </si>
  <si>
    <t>9000003731</t>
  </si>
  <si>
    <t>5105661769</t>
  </si>
  <si>
    <t>5105661770</t>
  </si>
  <si>
    <t>6000039610</t>
  </si>
  <si>
    <t>9000003795</t>
  </si>
  <si>
    <t>5105661847</t>
  </si>
  <si>
    <t>5105661848</t>
  </si>
  <si>
    <t>6000039613</t>
  </si>
  <si>
    <t>800004100</t>
  </si>
  <si>
    <t>5105661849</t>
  </si>
  <si>
    <t>6000039626</t>
  </si>
  <si>
    <t>800004101</t>
  </si>
  <si>
    <t>5105661851</t>
  </si>
  <si>
    <t>6000039926</t>
  </si>
  <si>
    <t>800004283</t>
  </si>
  <si>
    <t>5105661873</t>
  </si>
  <si>
    <t>6000040094</t>
  </si>
  <si>
    <t>800004281</t>
  </si>
  <si>
    <t>5105661890</t>
  </si>
  <si>
    <t>6000040416</t>
  </si>
  <si>
    <t>800004373</t>
  </si>
  <si>
    <t>5105661929</t>
  </si>
  <si>
    <t>1400</t>
  </si>
  <si>
    <t>800000057</t>
  </si>
  <si>
    <t>GASTOS COMUNES OFICINA CENTRAL ASCC MARZO</t>
  </si>
  <si>
    <t>6000000457</t>
  </si>
  <si>
    <t>800000083</t>
  </si>
  <si>
    <t>GASTOS COMUNES OFICINA CENTRAL ASCC ABRIL</t>
  </si>
  <si>
    <t>6000000548</t>
  </si>
  <si>
    <t>800000097</t>
  </si>
  <si>
    <t>GASTOS COMUNES OFICINA CENTRAL ASCC</t>
  </si>
  <si>
    <t>6000000371</t>
  </si>
  <si>
    <t>800000086</t>
  </si>
  <si>
    <t>DHSIGA SA-GASTOS COMUNES FEBRERO 2026</t>
  </si>
  <si>
    <t>6000000372</t>
  </si>
  <si>
    <t>800000087</t>
  </si>
  <si>
    <t>DHSIGA SA-SALDO COLILLA GASTOS COMUNES FEBRERO</t>
  </si>
  <si>
    <t>6000000373</t>
  </si>
  <si>
    <t>800000088</t>
  </si>
  <si>
    <t>DHSIGA SA-GASTOS COMUNES MARZO 2026</t>
  </si>
  <si>
    <t>6000000374</t>
  </si>
  <si>
    <t>800000089</t>
  </si>
  <si>
    <t>DHSIGA SA-SALDO COLILLA GASTOS COMUNES MARZO</t>
  </si>
  <si>
    <t>6000000377</t>
  </si>
  <si>
    <t>800000091</t>
  </si>
  <si>
    <t>DHSIGA SA-GASTOS COMUNES ABRIL 2026</t>
  </si>
  <si>
    <t>6000000378</t>
  </si>
  <si>
    <t>800000092</t>
  </si>
  <si>
    <t>DHSIGA SA-SALDO COLILLA GASTOS COMUNES ABRIL</t>
  </si>
  <si>
    <t>6000000492</t>
  </si>
  <si>
    <t>800000122</t>
  </si>
  <si>
    <t>DHSIGA SA-PAGO GASTOS COMUNES MAYO 2026</t>
  </si>
  <si>
    <t>6000000491</t>
  </si>
  <si>
    <t>800000123</t>
  </si>
  <si>
    <t>DHSIGA SA-PAGO SALDO GASTOS COMUNES MAYO 2026</t>
  </si>
  <si>
    <t>6000000494</t>
  </si>
  <si>
    <t>800000111</t>
  </si>
  <si>
    <t>GASTOS COMUNES EDIFICIO MARZO CARTA N°207-2026</t>
  </si>
  <si>
    <t>6000000651</t>
  </si>
  <si>
    <t>800000130</t>
  </si>
  <si>
    <t>GASTOS COMUNES EDIFICIO ABRIL CARTA N°249-2026</t>
  </si>
  <si>
    <t>6000000806</t>
  </si>
  <si>
    <t>800000172</t>
  </si>
  <si>
    <t>GASTOS COMUNES EDIFICIO MAYO CARTA N°300-2026</t>
  </si>
  <si>
    <t>6000026989</t>
  </si>
  <si>
    <t>800002174</t>
  </si>
  <si>
    <t>5105660952</t>
  </si>
  <si>
    <t>6000027145</t>
  </si>
  <si>
    <t>800002209</t>
  </si>
  <si>
    <t>5105660997</t>
  </si>
  <si>
    <t>800002437</t>
  </si>
  <si>
    <t>6000032886</t>
  </si>
  <si>
    <t>800002998</t>
  </si>
  <si>
    <t>5105661361</t>
  </si>
  <si>
    <t>6000033094</t>
  </si>
  <si>
    <t>800003094</t>
  </si>
  <si>
    <t>5105661401</t>
  </si>
  <si>
    <t>6000038239</t>
  </si>
  <si>
    <t>800003768</t>
  </si>
  <si>
    <t>5105661660</t>
  </si>
  <si>
    <t>6000038247</t>
  </si>
  <si>
    <t>800003695</t>
  </si>
  <si>
    <t>5105661661</t>
  </si>
  <si>
    <t>6000038955</t>
  </si>
  <si>
    <t>800003769</t>
  </si>
  <si>
    <t>5105661771</t>
  </si>
  <si>
    <t>6000040423</t>
  </si>
  <si>
    <t>800004374</t>
  </si>
  <si>
    <t>5105661930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</si>
</sst>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20"/>
      <color rgb="FF0070C0"/>
      <name val="Arial"/>
      <family val="2"/>
    </font>
    <font>
      <b/>
      <sz val="10"/>
      <color rgb="FFC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 tint="0.14999847407452621"/>
      <name val="Arial"/>
      <family val="2"/>
    </font>
    <font>
      <sz val="10"/>
      <color rgb="FFFF0000"/>
      <name val="Arial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5" fillId="0" borderId="0"/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4" borderId="0" xfId="0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41" fontId="11" fillId="0" borderId="0" xfId="3" applyFont="1" applyAlignment="1">
      <alignment vertical="center"/>
    </xf>
    <xf numFmtId="41" fontId="11" fillId="0" borderId="0" xfId="0" applyNumberFormat="1" applyFont="1" applyAlignment="1">
      <alignment vertical="center"/>
    </xf>
    <xf numFmtId="3" fontId="13" fillId="0" borderId="7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41" fontId="11" fillId="0" borderId="0" xfId="4" applyFont="1" applyAlignment="1">
      <alignment vertical="center"/>
    </xf>
    <xf numFmtId="3" fontId="12" fillId="5" borderId="7" xfId="0" applyNumberFormat="1" applyFont="1" applyFill="1" applyBorder="1" applyAlignment="1">
      <alignment horizontal="center" vertical="center"/>
    </xf>
    <xf numFmtId="0" fontId="15" fillId="0" borderId="0" xfId="5" applyAlignment="1">
      <alignment vertical="top"/>
    </xf>
    <xf numFmtId="0" fontId="16" fillId="2" borderId="1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vertical="center" wrapText="1"/>
    </xf>
    <xf numFmtId="0" fontId="17" fillId="0" borderId="0" xfId="0" applyFont="1"/>
    <xf numFmtId="0" fontId="17" fillId="0" borderId="1" xfId="0" applyFont="1" applyBorder="1" applyAlignment="1">
      <alignment horizontal="center" vertical="center" wrapText="1"/>
    </xf>
    <xf numFmtId="0" fontId="18" fillId="0" borderId="1" xfId="2" applyFont="1" applyBorder="1" applyAlignment="1">
      <alignment vertical="center" wrapText="1"/>
    </xf>
    <xf numFmtId="0" fontId="18" fillId="0" borderId="1" xfId="2" applyFont="1" applyBorder="1" applyAlignment="1">
      <alignment horizontal="left" vertical="center" wrapText="1"/>
    </xf>
    <xf numFmtId="0" fontId="16" fillId="0" borderId="1" xfId="2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1" xfId="1" applyFont="1" applyBorder="1" applyAlignment="1">
      <alignment vertical="center" wrapText="1"/>
    </xf>
    <xf numFmtId="0" fontId="17" fillId="0" borderId="0" xfId="0" applyFont="1" applyAlignment="1">
      <alignment vertical="top"/>
    </xf>
    <xf numFmtId="0" fontId="18" fillId="0" borderId="1" xfId="2" applyFont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right"/>
    </xf>
    <xf numFmtId="0" fontId="17" fillId="0" borderId="1" xfId="0" applyFont="1" applyBorder="1"/>
    <xf numFmtId="49" fontId="17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vertical="top"/>
    </xf>
    <xf numFmtId="0" fontId="0" fillId="6" borderId="1" xfId="0" applyFill="1" applyBorder="1" applyAlignment="1">
      <alignment vertical="top"/>
    </xf>
    <xf numFmtId="0" fontId="0" fillId="6" borderId="1" xfId="0" applyFill="1" applyBorder="1" applyAlignment="1">
      <alignment vertical="top" wrapText="1"/>
    </xf>
    <xf numFmtId="0" fontId="0" fillId="0" borderId="0" xfId="0" applyAlignment="1">
      <alignment vertical="top"/>
    </xf>
    <xf numFmtId="0" fontId="15" fillId="4" borderId="0" xfId="5" applyFill="1" applyAlignment="1">
      <alignment vertical="top"/>
    </xf>
    <xf numFmtId="3" fontId="15" fillId="0" borderId="0" xfId="5" applyNumberFormat="1" applyAlignment="1">
      <alignment vertical="top"/>
    </xf>
    <xf numFmtId="3" fontId="0" fillId="0" borderId="0" xfId="0" applyNumberFormat="1"/>
    <xf numFmtId="3" fontId="11" fillId="0" borderId="0" xfId="0" applyNumberFormat="1" applyFont="1" applyAlignment="1">
      <alignment vertical="center"/>
    </xf>
    <xf numFmtId="0" fontId="19" fillId="0" borderId="1" xfId="0" applyFont="1" applyBorder="1" applyAlignment="1">
      <alignment vertical="center" wrapText="1"/>
    </xf>
    <xf numFmtId="0" fontId="20" fillId="0" borderId="0" xfId="0" applyFont="1" applyAlignment="1">
      <alignment vertical="top"/>
    </xf>
    <xf numFmtId="14" fontId="20" fillId="0" borderId="0" xfId="0" applyNumberFormat="1" applyFont="1" applyAlignment="1">
      <alignment horizontal="right" vertical="top"/>
    </xf>
    <xf numFmtId="3" fontId="20" fillId="0" borderId="0" xfId="0" applyNumberFormat="1" applyFont="1" applyAlignment="1">
      <alignment horizontal="right"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1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6">
    <cellStyle name="Millares [0]" xfId="4" builtinId="6"/>
    <cellStyle name="Millares [0] 2" xfId="3" xr:uid="{75C79D0C-9E4C-4B38-B4DB-0841A5C72683}"/>
    <cellStyle name="Normal" xfId="0" builtinId="0"/>
    <cellStyle name="Normal 125 2" xfId="1" xr:uid="{767E27B2-8A61-4823-9A83-F540A9D71A4D}"/>
    <cellStyle name="Normal 125 2 2" xfId="2" xr:uid="{6FD70031-179F-47D7-8599-6F368E156C37}"/>
    <cellStyle name="Normal 2" xfId="5" xr:uid="{3646F4C1-8168-47AC-9694-F02689CA063E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73608.18C438B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1397000</xdr:colOff>
      <xdr:row>3</xdr:row>
      <xdr:rowOff>60793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6B1962B3-2EDB-4AB1-B335-EFF31A7F1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97000" cy="81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0</xdr:col>
      <xdr:colOff>1185333</xdr:colOff>
      <xdr:row>3</xdr:row>
      <xdr:rowOff>243416</xdr:rowOff>
    </xdr:to>
    <xdr:pic>
      <xdr:nvPicPr>
        <xdr:cNvPr id="2" name="Imagen 1938520585" descr="Imagen que contiene Logotipo&#10;&#10;Descripción generada automáticamente">
          <a:extLst>
            <a:ext uri="{FF2B5EF4-FFF2-40B4-BE49-F238E27FC236}">
              <a16:creationId xmlns:a16="http://schemas.microsoft.com/office/drawing/2014/main" id="{DCEED07B-ADAD-C6BC-9004-DAD6B251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185333" cy="994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files\gaf.mvr\Desktop\RESPALDO\Presupuesto\2017\Reportes%20Trimestrales%20Circular%2016\REPORTE-CIRCULAR-16-PERIODO-2do%20Trimestre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solvelasquez\AppData\Local\Microsoft\Windows\INetCache\Content.Outlook\1P6LS9W4\Numeral%2022%20Art&#237;culo%2014%20Ley%20N%2021.395_CORF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sumen"/>
      <sheetName val="1. Gastos de Publicidad "/>
      <sheetName val="2. Gastos de Representación "/>
      <sheetName val="3. Uso y Circ. de Vehículos "/>
      <sheetName val="3.1 Adquisición de Vehículos"/>
      <sheetName val="4. Comisiones"/>
      <sheetName val="5.a G.F.G. - Horas Extras"/>
      <sheetName val="5.b  G.F.G. - Honorarios"/>
      <sheetName val="5.c  G.F.G. - Licencias Médicas"/>
      <sheetName val="6.a Adquisiciones (TD)"/>
      <sheetName val="6.b Adquisiciones (LIC) "/>
      <sheetName val="8. Otros Gastos"/>
      <sheetName val="Institucion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BM2" t="str">
            <v>ARICA Y PARINACOTA</v>
          </cell>
        </row>
      </sheetData>
      <sheetData sheetId="14">
        <row r="2">
          <cell r="A2" t="str">
            <v>PUBLICIDAD Y/O DIFUSIÓN</v>
          </cell>
          <cell r="D2" t="str">
            <v>CONVENIO MARCO</v>
          </cell>
        </row>
        <row r="3">
          <cell r="D3" t="str">
            <v>LICITACIÓN PÚBLICA</v>
          </cell>
        </row>
        <row r="4">
          <cell r="D4" t="str">
            <v>LICITACIÓN PRIVADA</v>
          </cell>
        </row>
        <row r="5">
          <cell r="D5" t="str">
            <v>TRATO DIRECTO</v>
          </cell>
        </row>
        <row r="6">
          <cell r="D6" t="str">
            <v>OTROS GASTOS MENORES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3DC0-07BB-46DE-81A1-1F8BFC74BF5A}">
  <dimension ref="A1:G40"/>
  <sheetViews>
    <sheetView workbookViewId="0">
      <selection activeCell="B17" sqref="B17"/>
    </sheetView>
  </sheetViews>
  <sheetFormatPr baseColWidth="10" defaultColWidth="11.42578125" defaultRowHeight="12" x14ac:dyDescent="0.2"/>
  <cols>
    <col min="1" max="1" width="17.42578125" style="30" customWidth="1"/>
    <col min="2" max="2" width="36.42578125" style="30" customWidth="1"/>
    <col min="3" max="3" width="34.7109375" style="30" customWidth="1"/>
    <col min="4" max="4" width="24.42578125" style="30" customWidth="1"/>
    <col min="5" max="5" width="26.140625" style="30" customWidth="1"/>
    <col min="6" max="6" width="67.28515625" style="30" customWidth="1"/>
    <col min="7" max="16384" width="11.42578125" style="30"/>
  </cols>
  <sheetData>
    <row r="1" spans="1:7" x14ac:dyDescent="0.2">
      <c r="A1" s="28" t="s">
        <v>11</v>
      </c>
      <c r="B1" s="28" t="s">
        <v>10</v>
      </c>
      <c r="C1" s="28" t="s">
        <v>7</v>
      </c>
      <c r="D1" s="29" t="s">
        <v>8</v>
      </c>
      <c r="E1" s="28" t="s">
        <v>62</v>
      </c>
      <c r="F1" s="28" t="s">
        <v>9</v>
      </c>
    </row>
    <row r="2" spans="1:7" ht="24" x14ac:dyDescent="0.2">
      <c r="A2" s="31">
        <v>761786652</v>
      </c>
      <c r="B2" s="32" t="s">
        <v>14</v>
      </c>
      <c r="C2" s="33" t="s">
        <v>48</v>
      </c>
      <c r="D2" s="32" t="s">
        <v>12</v>
      </c>
      <c r="E2" s="34" t="s">
        <v>83</v>
      </c>
      <c r="F2" s="33" t="s">
        <v>13</v>
      </c>
    </row>
    <row r="3" spans="1:7" x14ac:dyDescent="0.2">
      <c r="A3" s="35">
        <v>775465859</v>
      </c>
      <c r="B3" s="36" t="s">
        <v>92</v>
      </c>
      <c r="C3" s="33" t="s">
        <v>15</v>
      </c>
      <c r="D3" s="33"/>
      <c r="E3" s="34" t="s">
        <v>78</v>
      </c>
      <c r="F3" s="33" t="s">
        <v>93</v>
      </c>
      <c r="G3" s="37"/>
    </row>
    <row r="4" spans="1:7" x14ac:dyDescent="0.2">
      <c r="A4" s="35" t="s">
        <v>4</v>
      </c>
      <c r="B4" s="36" t="s">
        <v>94</v>
      </c>
      <c r="C4" s="33" t="s">
        <v>15</v>
      </c>
      <c r="D4" s="33"/>
      <c r="E4" s="34" t="s">
        <v>78</v>
      </c>
      <c r="F4" s="33" t="s">
        <v>95</v>
      </c>
      <c r="G4" s="37"/>
    </row>
    <row r="5" spans="1:7" x14ac:dyDescent="0.2">
      <c r="A5" s="38">
        <v>992890002</v>
      </c>
      <c r="B5" s="39" t="s">
        <v>19</v>
      </c>
      <c r="C5" s="33" t="s">
        <v>16</v>
      </c>
      <c r="D5" s="33" t="s">
        <v>17</v>
      </c>
      <c r="E5" s="34" t="s">
        <v>78</v>
      </c>
      <c r="F5" s="33" t="s">
        <v>18</v>
      </c>
    </row>
    <row r="6" spans="1:7" ht="24" x14ac:dyDescent="0.2">
      <c r="A6" s="40">
        <v>113425717</v>
      </c>
      <c r="B6" s="36" t="s">
        <v>23</v>
      </c>
      <c r="C6" s="33" t="s">
        <v>20</v>
      </c>
      <c r="D6" s="32" t="s">
        <v>21</v>
      </c>
      <c r="E6" s="34" t="s">
        <v>78</v>
      </c>
      <c r="F6" s="33" t="s">
        <v>22</v>
      </c>
    </row>
    <row r="7" spans="1:7" ht="20.25" customHeight="1" x14ac:dyDescent="0.2">
      <c r="A7" s="40">
        <v>43282050</v>
      </c>
      <c r="B7" s="36" t="s">
        <v>134</v>
      </c>
      <c r="C7" s="33" t="s">
        <v>135</v>
      </c>
      <c r="D7" s="32"/>
      <c r="E7" s="34" t="s">
        <v>78</v>
      </c>
      <c r="F7" s="54" t="s">
        <v>136</v>
      </c>
    </row>
    <row r="8" spans="1:7" ht="24" x14ac:dyDescent="0.2">
      <c r="A8" s="41">
        <v>69657036</v>
      </c>
      <c r="B8" s="36" t="s">
        <v>27</v>
      </c>
      <c r="C8" s="33" t="s">
        <v>24</v>
      </c>
      <c r="D8" s="42" t="s">
        <v>25</v>
      </c>
      <c r="E8" s="34" t="s">
        <v>80</v>
      </c>
      <c r="F8" s="33" t="s">
        <v>26</v>
      </c>
    </row>
    <row r="9" spans="1:7" ht="24" x14ac:dyDescent="0.2">
      <c r="A9" s="31" t="s">
        <v>5</v>
      </c>
      <c r="B9" s="36" t="s">
        <v>31</v>
      </c>
      <c r="C9" s="33" t="s">
        <v>28</v>
      </c>
      <c r="D9" s="42" t="s">
        <v>29</v>
      </c>
      <c r="E9" s="34" t="s">
        <v>83</v>
      </c>
      <c r="F9" s="33" t="s">
        <v>30</v>
      </c>
    </row>
    <row r="10" spans="1:7" ht="24" x14ac:dyDescent="0.2">
      <c r="A10" s="31">
        <v>995543907</v>
      </c>
      <c r="B10" s="36" t="s">
        <v>35</v>
      </c>
      <c r="C10" s="33" t="s">
        <v>32</v>
      </c>
      <c r="D10" s="32" t="s">
        <v>33</v>
      </c>
      <c r="E10" s="34" t="s">
        <v>80</v>
      </c>
      <c r="F10" s="36" t="s">
        <v>34</v>
      </c>
    </row>
    <row r="11" spans="1:7" ht="24" x14ac:dyDescent="0.2">
      <c r="A11" s="31">
        <v>969944901</v>
      </c>
      <c r="B11" s="36" t="s">
        <v>39</v>
      </c>
      <c r="C11" s="33" t="s">
        <v>36</v>
      </c>
      <c r="D11" s="42" t="s">
        <v>37</v>
      </c>
      <c r="E11" s="34" t="s">
        <v>80</v>
      </c>
      <c r="F11" s="36" t="s">
        <v>38</v>
      </c>
    </row>
    <row r="12" spans="1:7" ht="24" x14ac:dyDescent="0.2">
      <c r="A12" s="31">
        <v>87710327</v>
      </c>
      <c r="B12" s="36" t="s">
        <v>43</v>
      </c>
      <c r="C12" s="33" t="s">
        <v>40</v>
      </c>
      <c r="D12" s="42" t="s">
        <v>41</v>
      </c>
      <c r="E12" s="34" t="s">
        <v>78</v>
      </c>
      <c r="F12" s="33" t="s">
        <v>42</v>
      </c>
    </row>
    <row r="13" spans="1:7" ht="36" x14ac:dyDescent="0.2">
      <c r="A13" s="31">
        <v>965670904</v>
      </c>
      <c r="B13" s="36" t="s">
        <v>47</v>
      </c>
      <c r="C13" s="33" t="s">
        <v>44</v>
      </c>
      <c r="D13" s="42" t="s">
        <v>45</v>
      </c>
      <c r="E13" s="34" t="s">
        <v>78</v>
      </c>
      <c r="F13" s="33" t="s">
        <v>46</v>
      </c>
    </row>
    <row r="14" spans="1:7" x14ac:dyDescent="0.2">
      <c r="A14" s="30">
        <v>761796674</v>
      </c>
      <c r="B14" s="36" t="s">
        <v>90</v>
      </c>
      <c r="C14" s="33" t="s">
        <v>61</v>
      </c>
      <c r="D14" s="42"/>
      <c r="E14" s="34" t="s">
        <v>61</v>
      </c>
      <c r="F14" s="33"/>
    </row>
    <row r="15" spans="1:7" x14ac:dyDescent="0.2">
      <c r="A15" s="43">
        <v>704832001</v>
      </c>
      <c r="B15" s="44"/>
      <c r="C15" s="33" t="s">
        <v>61</v>
      </c>
      <c r="D15" s="44"/>
      <c r="E15" s="34" t="s">
        <v>61</v>
      </c>
      <c r="F15" s="44"/>
    </row>
    <row r="16" spans="1:7" x14ac:dyDescent="0.2">
      <c r="A16" s="43">
        <v>897884003</v>
      </c>
      <c r="B16" s="44"/>
      <c r="C16" s="33" t="s">
        <v>63</v>
      </c>
      <c r="D16" s="44"/>
      <c r="E16" s="34" t="s">
        <v>80</v>
      </c>
      <c r="F16" s="44"/>
    </row>
    <row r="17" spans="1:6" x14ac:dyDescent="0.2">
      <c r="A17" s="44">
        <v>560498608</v>
      </c>
      <c r="B17" s="43"/>
      <c r="C17" s="33" t="s">
        <v>61</v>
      </c>
      <c r="D17" s="44"/>
      <c r="E17" s="34" t="s">
        <v>61</v>
      </c>
      <c r="F17" s="44"/>
    </row>
    <row r="18" spans="1:6" x14ac:dyDescent="0.2">
      <c r="A18" s="43">
        <v>533149421</v>
      </c>
      <c r="B18" s="44"/>
      <c r="C18" s="33" t="s">
        <v>61</v>
      </c>
      <c r="D18" s="44"/>
      <c r="E18" s="34" t="s">
        <v>61</v>
      </c>
      <c r="F18" s="44"/>
    </row>
    <row r="19" spans="1:6" x14ac:dyDescent="0.2">
      <c r="A19" s="43">
        <v>818282001</v>
      </c>
      <c r="B19" s="44"/>
      <c r="C19" s="33" t="s">
        <v>61</v>
      </c>
      <c r="D19" s="44"/>
      <c r="E19" s="34" t="s">
        <v>61</v>
      </c>
      <c r="F19" s="44"/>
    </row>
    <row r="20" spans="1:6" x14ac:dyDescent="0.2">
      <c r="A20" s="43">
        <v>560146701</v>
      </c>
      <c r="B20" s="44"/>
      <c r="C20" s="33" t="s">
        <v>61</v>
      </c>
      <c r="D20" s="44"/>
      <c r="E20" s="34" t="s">
        <v>61</v>
      </c>
      <c r="F20" s="44"/>
    </row>
    <row r="21" spans="1:6" x14ac:dyDescent="0.2">
      <c r="A21" s="43">
        <v>560845804</v>
      </c>
      <c r="B21" s="44"/>
      <c r="C21" s="33" t="s">
        <v>61</v>
      </c>
      <c r="D21" s="44"/>
      <c r="E21" s="34" t="s">
        <v>61</v>
      </c>
      <c r="F21" s="44"/>
    </row>
    <row r="22" spans="1:6" x14ac:dyDescent="0.2">
      <c r="A22" s="43">
        <v>533113346</v>
      </c>
      <c r="B22" s="44"/>
      <c r="C22" s="33" t="s">
        <v>61</v>
      </c>
      <c r="D22" s="44"/>
      <c r="E22" s="34" t="s">
        <v>61</v>
      </c>
      <c r="F22" s="44"/>
    </row>
    <row r="23" spans="1:6" x14ac:dyDescent="0.2">
      <c r="A23" s="43">
        <v>560419309</v>
      </c>
      <c r="B23" s="44"/>
      <c r="C23" s="33" t="s">
        <v>61</v>
      </c>
      <c r="D23" s="44"/>
      <c r="E23" s="34" t="s">
        <v>61</v>
      </c>
      <c r="F23" s="44"/>
    </row>
    <row r="24" spans="1:6" x14ac:dyDescent="0.2">
      <c r="A24" s="43">
        <v>533213588</v>
      </c>
      <c r="B24" s="44"/>
      <c r="C24" s="33" t="s">
        <v>61</v>
      </c>
      <c r="D24" s="44"/>
      <c r="E24" s="34" t="s">
        <v>61</v>
      </c>
      <c r="F24" s="44"/>
    </row>
    <row r="25" spans="1:6" x14ac:dyDescent="0.2">
      <c r="A25" s="43">
        <v>704832001</v>
      </c>
      <c r="B25" s="44"/>
      <c r="C25" s="33" t="s">
        <v>61</v>
      </c>
      <c r="D25" s="44"/>
      <c r="E25" s="34" t="s">
        <v>61</v>
      </c>
      <c r="F25" s="44"/>
    </row>
    <row r="26" spans="1:6" x14ac:dyDescent="0.2">
      <c r="A26" s="43">
        <v>770259002</v>
      </c>
      <c r="B26" s="44"/>
      <c r="C26" s="33" t="s">
        <v>64</v>
      </c>
      <c r="D26" s="44"/>
      <c r="E26" s="33" t="s">
        <v>64</v>
      </c>
      <c r="F26" s="44"/>
    </row>
    <row r="27" spans="1:6" x14ac:dyDescent="0.2">
      <c r="A27" s="43">
        <v>560538006</v>
      </c>
      <c r="B27" s="44"/>
      <c r="C27" s="33" t="s">
        <v>61</v>
      </c>
      <c r="D27" s="44"/>
      <c r="E27" s="34" t="s">
        <v>61</v>
      </c>
      <c r="F27" s="44"/>
    </row>
    <row r="28" spans="1:6" x14ac:dyDescent="0.2">
      <c r="A28" s="43">
        <v>560040008</v>
      </c>
      <c r="B28" s="44"/>
      <c r="C28" s="33" t="s">
        <v>61</v>
      </c>
      <c r="D28" s="44"/>
      <c r="E28" s="34" t="s">
        <v>61</v>
      </c>
      <c r="F28" s="44"/>
    </row>
    <row r="29" spans="1:6" x14ac:dyDescent="0.2">
      <c r="A29" s="43">
        <v>560276206</v>
      </c>
      <c r="B29" s="44"/>
      <c r="C29" s="33" t="s">
        <v>61</v>
      </c>
      <c r="D29" s="44"/>
      <c r="E29" s="34" t="s">
        <v>61</v>
      </c>
      <c r="F29" s="44"/>
    </row>
    <row r="30" spans="1:6" x14ac:dyDescent="0.2">
      <c r="A30" s="43">
        <v>703029000</v>
      </c>
      <c r="B30" s="44"/>
      <c r="C30" s="33" t="s">
        <v>61</v>
      </c>
      <c r="D30" s="44"/>
      <c r="E30" s="34" t="s">
        <v>61</v>
      </c>
      <c r="F30" s="44"/>
    </row>
    <row r="31" spans="1:6" x14ac:dyDescent="0.2">
      <c r="A31" s="43">
        <v>560124104</v>
      </c>
      <c r="B31" s="44"/>
      <c r="C31" s="33" t="s">
        <v>61</v>
      </c>
      <c r="D31" s="44"/>
      <c r="E31" s="34" t="s">
        <v>61</v>
      </c>
      <c r="F31" s="44"/>
    </row>
    <row r="32" spans="1:6" x14ac:dyDescent="0.2">
      <c r="A32" s="43">
        <v>560038003</v>
      </c>
      <c r="B32" s="44"/>
      <c r="C32" s="33" t="s">
        <v>61</v>
      </c>
      <c r="D32" s="44"/>
      <c r="E32" s="34" t="s">
        <v>61</v>
      </c>
      <c r="F32" s="44"/>
    </row>
    <row r="33" spans="1:6" x14ac:dyDescent="0.2">
      <c r="A33" s="43">
        <v>560612109</v>
      </c>
      <c r="B33" s="44"/>
      <c r="C33" s="33" t="s">
        <v>61</v>
      </c>
      <c r="D33" s="44"/>
      <c r="E33" s="34" t="s">
        <v>61</v>
      </c>
      <c r="F33" s="44"/>
    </row>
    <row r="34" spans="1:6" x14ac:dyDescent="0.2">
      <c r="A34" s="45" t="s">
        <v>59</v>
      </c>
      <c r="B34" s="44"/>
      <c r="C34" s="33" t="s">
        <v>65</v>
      </c>
      <c r="D34" s="44"/>
      <c r="E34" s="34" t="s">
        <v>78</v>
      </c>
      <c r="F34" s="44"/>
    </row>
    <row r="35" spans="1:6" x14ac:dyDescent="0.2">
      <c r="A35" s="43">
        <v>969034107</v>
      </c>
      <c r="B35" s="44"/>
      <c r="C35" s="33" t="s">
        <v>67</v>
      </c>
      <c r="D35" s="44"/>
      <c r="E35" s="34" t="s">
        <v>78</v>
      </c>
      <c r="F35" s="44"/>
    </row>
    <row r="36" spans="1:6" x14ac:dyDescent="0.2">
      <c r="A36" s="43">
        <v>965366202</v>
      </c>
      <c r="B36" s="44"/>
      <c r="C36" s="33" t="s">
        <v>66</v>
      </c>
      <c r="D36" s="44"/>
      <c r="E36" s="34" t="s">
        <v>78</v>
      </c>
      <c r="F36" s="44"/>
    </row>
    <row r="37" spans="1:6" ht="15" x14ac:dyDescent="0.25">
      <c r="A37">
        <v>760987050</v>
      </c>
      <c r="B37" s="44"/>
      <c r="C37" s="33" t="s">
        <v>131</v>
      </c>
      <c r="D37" s="44"/>
      <c r="E37" s="34" t="s">
        <v>78</v>
      </c>
      <c r="F37" s="44"/>
    </row>
    <row r="38" spans="1:6" ht="15" x14ac:dyDescent="0.25">
      <c r="A38">
        <v>560539207</v>
      </c>
      <c r="B38" s="44"/>
      <c r="C38" s="46" t="s">
        <v>132</v>
      </c>
      <c r="D38" s="44"/>
      <c r="E38" s="34" t="s">
        <v>61</v>
      </c>
      <c r="F38" s="44"/>
    </row>
    <row r="39" spans="1:6" ht="15" x14ac:dyDescent="0.2">
      <c r="A39" s="49">
        <v>92666115</v>
      </c>
      <c r="C39" s="30" t="s">
        <v>138</v>
      </c>
      <c r="E39" s="34" t="s">
        <v>78</v>
      </c>
    </row>
    <row r="40" spans="1:6" x14ac:dyDescent="0.2">
      <c r="A40" s="46">
        <v>560157703</v>
      </c>
      <c r="B40" s="44"/>
      <c r="C40" s="46" t="s">
        <v>91</v>
      </c>
      <c r="D40" s="44"/>
      <c r="E40" s="34" t="s">
        <v>61</v>
      </c>
      <c r="F40" s="44"/>
    </row>
  </sheetData>
  <autoFilter ref="A1:G40" xr:uid="{47B13DC0-07BB-46DE-81A1-1F8BFC74BF5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F57F4-9EB0-45E5-AF09-F242A2AE15AD}">
  <sheetPr>
    <tabColor rgb="FFFFFFCC"/>
  </sheetPr>
  <dimension ref="A1:G33"/>
  <sheetViews>
    <sheetView showGridLines="0" zoomScale="90" zoomScaleNormal="90" workbookViewId="0">
      <selection activeCell="B26" sqref="B26"/>
    </sheetView>
  </sheetViews>
  <sheetFormatPr baseColWidth="10" defaultColWidth="11.42578125" defaultRowHeight="12.75" x14ac:dyDescent="0.25"/>
  <cols>
    <col min="1" max="1" width="58.5703125" style="10" customWidth="1"/>
    <col min="2" max="2" width="56.140625" style="11" customWidth="1"/>
    <col min="3" max="3" width="25.28515625" style="11" customWidth="1"/>
    <col min="4" max="4" width="59.7109375" style="10" customWidth="1"/>
    <col min="5" max="6" width="11.42578125" style="10"/>
    <col min="7" max="7" width="18.28515625" style="10" customWidth="1"/>
    <col min="8" max="16384" width="11.42578125" style="10"/>
  </cols>
  <sheetData>
    <row r="1" spans="1:7" s="1" customFormat="1" ht="23.25" x14ac:dyDescent="0.25">
      <c r="A1" s="62" t="s">
        <v>68</v>
      </c>
      <c r="B1" s="62"/>
      <c r="C1" s="62"/>
      <c r="D1" s="62"/>
    </row>
    <row r="3" spans="1:7" s="2" customFormat="1" ht="23.25" x14ac:dyDescent="0.25">
      <c r="A3" s="63" t="s">
        <v>69</v>
      </c>
      <c r="B3" s="64"/>
      <c r="C3" s="64"/>
      <c r="D3" s="64"/>
    </row>
    <row r="4" spans="1:7" s="5" customFormat="1" ht="40.5" customHeight="1" x14ac:dyDescent="0.25">
      <c r="A4" s="3"/>
      <c r="B4" s="4"/>
      <c r="C4" s="4"/>
    </row>
    <row r="5" spans="1:7" s="9" customFormat="1" ht="26.25" x14ac:dyDescent="0.4">
      <c r="A5" s="6" t="s">
        <v>70</v>
      </c>
      <c r="B5" s="7" t="s">
        <v>71</v>
      </c>
      <c r="C5" s="6"/>
      <c r="D5" s="8" t="s">
        <v>72</v>
      </c>
    </row>
    <row r="6" spans="1:7" ht="25.5" customHeight="1" x14ac:dyDescent="0.25"/>
    <row r="7" spans="1:7" s="12" customFormat="1" ht="24" customHeight="1" x14ac:dyDescent="0.25">
      <c r="A7" s="65" t="s">
        <v>7</v>
      </c>
      <c r="B7" s="67" t="s">
        <v>73</v>
      </c>
      <c r="C7" s="68"/>
      <c r="D7" s="65" t="s">
        <v>74</v>
      </c>
    </row>
    <row r="8" spans="1:7" s="15" customFormat="1" ht="29.25" customHeight="1" x14ac:dyDescent="0.25">
      <c r="A8" s="66"/>
      <c r="B8" s="13" t="s">
        <v>75</v>
      </c>
      <c r="C8" s="14" t="s">
        <v>76</v>
      </c>
      <c r="D8" s="66"/>
    </row>
    <row r="9" spans="1:7" s="15" customFormat="1" x14ac:dyDescent="0.25">
      <c r="A9" s="16" t="s">
        <v>77</v>
      </c>
      <c r="B9" s="17" t="s">
        <v>78</v>
      </c>
      <c r="C9" s="18">
        <v>18116.745999999999</v>
      </c>
      <c r="D9" s="19" t="s">
        <v>79</v>
      </c>
      <c r="G9" s="20"/>
    </row>
    <row r="10" spans="1:7" s="15" customFormat="1" ht="25.5" x14ac:dyDescent="0.25">
      <c r="A10" s="16" t="s">
        <v>77</v>
      </c>
      <c r="B10" s="17" t="s">
        <v>80</v>
      </c>
      <c r="C10" s="18">
        <v>1506.0050000000001</v>
      </c>
      <c r="D10" s="19" t="s">
        <v>81</v>
      </c>
    </row>
    <row r="11" spans="1:7" s="15" customFormat="1" x14ac:dyDescent="0.25">
      <c r="A11" s="16" t="s">
        <v>77</v>
      </c>
      <c r="B11" s="17" t="s">
        <v>6</v>
      </c>
      <c r="C11" s="18">
        <v>19960.892</v>
      </c>
      <c r="D11" s="19" t="s">
        <v>82</v>
      </c>
      <c r="G11" s="21"/>
    </row>
    <row r="12" spans="1:7" s="15" customFormat="1" ht="25.5" x14ac:dyDescent="0.25">
      <c r="A12" s="16" t="s">
        <v>77</v>
      </c>
      <c r="B12" s="17" t="s">
        <v>83</v>
      </c>
      <c r="C12" s="18">
        <v>19961.448</v>
      </c>
      <c r="D12" s="19" t="s">
        <v>84</v>
      </c>
    </row>
    <row r="13" spans="1:7" s="15" customFormat="1" x14ac:dyDescent="0.25">
      <c r="A13" s="16"/>
      <c r="B13" s="17"/>
      <c r="C13" s="17"/>
      <c r="D13" s="19"/>
    </row>
    <row r="14" spans="1:7" s="15" customFormat="1" ht="13.5" customHeight="1" x14ac:dyDescent="0.25">
      <c r="A14" s="16"/>
      <c r="B14" s="17"/>
      <c r="C14" s="17"/>
      <c r="D14" s="17"/>
    </row>
    <row r="15" spans="1:7" s="15" customFormat="1" ht="13.5" customHeight="1" x14ac:dyDescent="0.25">
      <c r="A15" s="16"/>
      <c r="B15" s="17"/>
      <c r="C15" s="17"/>
      <c r="D15" s="17"/>
    </row>
    <row r="16" spans="1:7" s="15" customFormat="1" ht="13.5" customHeight="1" x14ac:dyDescent="0.25">
      <c r="A16" s="16"/>
      <c r="B16" s="17"/>
      <c r="C16" s="17"/>
      <c r="D16" s="17"/>
    </row>
    <row r="17" spans="1:6" s="15" customFormat="1" ht="13.5" customHeight="1" x14ac:dyDescent="0.25">
      <c r="A17" s="16"/>
      <c r="B17" s="17"/>
      <c r="C17" s="17"/>
      <c r="D17" s="17"/>
    </row>
    <row r="18" spans="1:6" s="15" customFormat="1" ht="13.5" customHeight="1" x14ac:dyDescent="0.25">
      <c r="A18" s="16"/>
      <c r="B18" s="17"/>
      <c r="C18" s="17"/>
      <c r="D18" s="17"/>
    </row>
    <row r="19" spans="1:6" s="15" customFormat="1" ht="13.5" customHeight="1" x14ac:dyDescent="0.25">
      <c r="A19" s="16"/>
      <c r="B19" s="17"/>
      <c r="C19" s="17"/>
      <c r="D19" s="17"/>
    </row>
    <row r="20" spans="1:6" s="15" customFormat="1" ht="13.5" customHeight="1" x14ac:dyDescent="0.25">
      <c r="A20" s="16"/>
      <c r="B20" s="17"/>
      <c r="C20" s="17"/>
      <c r="D20" s="17"/>
    </row>
    <row r="21" spans="1:6" s="15" customFormat="1" ht="13.5" customHeight="1" x14ac:dyDescent="0.25">
      <c r="A21" s="16"/>
      <c r="B21" s="17"/>
      <c r="C21" s="17"/>
      <c r="D21" s="17"/>
    </row>
    <row r="22" spans="1:6" s="15" customFormat="1" ht="13.5" customHeight="1" x14ac:dyDescent="0.25">
      <c r="A22" s="16"/>
      <c r="B22" s="17"/>
      <c r="C22" s="17"/>
      <c r="D22" s="17"/>
    </row>
    <row r="23" spans="1:6" s="15" customFormat="1" ht="13.5" customHeight="1" x14ac:dyDescent="0.25">
      <c r="A23" s="16"/>
      <c r="B23" s="17"/>
      <c r="C23" s="17"/>
      <c r="D23" s="17"/>
    </row>
    <row r="24" spans="1:6" s="15" customFormat="1" ht="13.5" customHeight="1" x14ac:dyDescent="0.25">
      <c r="A24" s="16"/>
      <c r="B24" s="17"/>
      <c r="C24" s="22">
        <f>SUM(C9:C23)</f>
        <v>59545.091</v>
      </c>
      <c r="D24" s="17"/>
    </row>
    <row r="26" spans="1:6" x14ac:dyDescent="0.25">
      <c r="D26" s="15"/>
      <c r="E26" s="15"/>
      <c r="F26" s="15"/>
    </row>
    <row r="27" spans="1:6" x14ac:dyDescent="0.25">
      <c r="C27" s="23"/>
      <c r="D27" s="24"/>
      <c r="E27" s="24"/>
      <c r="F27" s="15"/>
    </row>
    <row r="28" spans="1:6" ht="16.5" customHeight="1" x14ac:dyDescent="0.25">
      <c r="A28" s="23"/>
      <c r="B28" s="23"/>
      <c r="C28" s="23"/>
      <c r="D28" s="23"/>
      <c r="E28" s="24"/>
      <c r="F28" s="15"/>
    </row>
    <row r="29" spans="1:6" ht="12.75" customHeight="1" x14ac:dyDescent="0.25">
      <c r="A29" s="23"/>
      <c r="B29" s="23"/>
      <c r="C29" s="23"/>
      <c r="D29" s="23"/>
      <c r="E29" s="24"/>
      <c r="F29" s="15"/>
    </row>
    <row r="30" spans="1:6" ht="12.75" customHeight="1" x14ac:dyDescent="0.25">
      <c r="A30" s="23"/>
      <c r="B30" s="23"/>
      <c r="C30" s="23"/>
      <c r="D30" s="23"/>
      <c r="E30" s="24"/>
      <c r="F30" s="15"/>
    </row>
    <row r="31" spans="1:6" x14ac:dyDescent="0.25">
      <c r="A31" s="23"/>
      <c r="B31" s="23"/>
      <c r="C31" s="23"/>
      <c r="D31" s="23"/>
      <c r="E31" s="15"/>
      <c r="F31" s="15"/>
    </row>
    <row r="32" spans="1:6" x14ac:dyDescent="0.25">
      <c r="D32" s="15"/>
      <c r="E32" s="15"/>
      <c r="F32" s="15"/>
    </row>
    <row r="33" spans="4:6" x14ac:dyDescent="0.25">
      <c r="D33" s="15"/>
      <c r="E33" s="15"/>
      <c r="F33" s="15"/>
    </row>
  </sheetData>
  <mergeCells count="5">
    <mergeCell ref="A1:D1"/>
    <mergeCell ref="A3:D3"/>
    <mergeCell ref="A7:A8"/>
    <mergeCell ref="B7:C7"/>
    <mergeCell ref="D7:D8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51A33D-D433-4D21-8220-3C473D9ED2F6}">
          <x14:formula1>
            <xm:f>'C:\Users\marisolvelasquez\AppData\Local\Microsoft\Windows\INetCache\Content.Outlook\1P6LS9W4\[Numeral 22 Artículo 14 Ley N 21.395_CORFO.xlsx]Listas'!#REF!</xm:f>
          </x14:formula1>
          <xm:sqref>A9:A24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8A62-8243-467D-9B39-5653B8023766}">
  <sheetPr>
    <tabColor rgb="FFFFFFCC"/>
  </sheetPr>
  <dimension ref="A1:H50"/>
  <sheetViews>
    <sheetView showGridLines="0" tabSelected="1" zoomScale="90" zoomScaleNormal="90" workbookViewId="0">
      <selection activeCell="H18" sqref="H18"/>
    </sheetView>
  </sheetViews>
  <sheetFormatPr baseColWidth="10" defaultColWidth="11.42578125" defaultRowHeight="12.75" x14ac:dyDescent="0.25"/>
  <cols>
    <col min="1" max="1" width="58.5703125" style="10" customWidth="1"/>
    <col min="2" max="2" width="56.140625" style="11" customWidth="1"/>
    <col min="3" max="3" width="25.28515625" style="11" customWidth="1"/>
    <col min="4" max="4" width="59.7109375" style="10" customWidth="1"/>
    <col min="5" max="6" width="11.42578125" style="10"/>
    <col min="7" max="7" width="18.28515625" style="10" customWidth="1"/>
    <col min="8" max="8" width="14.140625" style="10" customWidth="1"/>
    <col min="9" max="16384" width="11.42578125" style="10"/>
  </cols>
  <sheetData>
    <row r="1" spans="1:8" s="1" customFormat="1" ht="23.25" x14ac:dyDescent="0.25">
      <c r="A1" s="62" t="s">
        <v>68</v>
      </c>
      <c r="B1" s="62"/>
      <c r="C1" s="62"/>
      <c r="D1" s="62"/>
    </row>
    <row r="3" spans="1:8" s="2" customFormat="1" ht="23.25" x14ac:dyDescent="0.25">
      <c r="A3" s="63" t="s">
        <v>139</v>
      </c>
      <c r="B3" s="64"/>
      <c r="C3" s="64"/>
      <c r="D3" s="64"/>
    </row>
    <row r="4" spans="1:8" s="5" customFormat="1" ht="40.5" customHeight="1" x14ac:dyDescent="0.25">
      <c r="A4" s="3"/>
      <c r="B4" s="4"/>
      <c r="C4" s="4"/>
    </row>
    <row r="5" spans="1:8" s="9" customFormat="1" ht="26.25" x14ac:dyDescent="0.4">
      <c r="A5" s="6" t="s">
        <v>70</v>
      </c>
      <c r="B5" s="7" t="s">
        <v>172</v>
      </c>
      <c r="C5" s="6"/>
      <c r="D5" s="8" t="s">
        <v>72</v>
      </c>
    </row>
    <row r="6" spans="1:8" ht="25.5" customHeight="1" x14ac:dyDescent="0.25">
      <c r="A6" s="24" t="s">
        <v>133</v>
      </c>
    </row>
    <row r="7" spans="1:8" s="12" customFormat="1" ht="24" customHeight="1" x14ac:dyDescent="0.25">
      <c r="A7" s="65" t="s">
        <v>7</v>
      </c>
      <c r="B7" s="67" t="s">
        <v>73</v>
      </c>
      <c r="C7" s="68"/>
      <c r="D7" s="65" t="s">
        <v>74</v>
      </c>
    </row>
    <row r="8" spans="1:8" s="15" customFormat="1" ht="29.25" customHeight="1" x14ac:dyDescent="0.25">
      <c r="A8" s="66"/>
      <c r="B8" s="13" t="s">
        <v>75</v>
      </c>
      <c r="C8" s="14" t="s">
        <v>76</v>
      </c>
      <c r="D8" s="66"/>
      <c r="H8" s="25"/>
    </row>
    <row r="9" spans="1:8" s="15" customFormat="1" x14ac:dyDescent="0.25">
      <c r="A9" s="16" t="s">
        <v>77</v>
      </c>
      <c r="B9" s="17" t="s">
        <v>78</v>
      </c>
      <c r="C9" s="26">
        <v>65215.891000000003</v>
      </c>
      <c r="D9" s="19" t="s">
        <v>79</v>
      </c>
      <c r="G9" s="20"/>
      <c r="H9" s="25"/>
    </row>
    <row r="10" spans="1:8" s="15" customFormat="1" ht="25.5" x14ac:dyDescent="0.25">
      <c r="A10" s="16" t="s">
        <v>77</v>
      </c>
      <c r="B10" s="17" t="s">
        <v>80</v>
      </c>
      <c r="C10" s="26">
        <v>2491.5030000000002</v>
      </c>
      <c r="D10" s="19" t="s">
        <v>81</v>
      </c>
      <c r="H10" s="25"/>
    </row>
    <row r="11" spans="1:8" s="15" customFormat="1" x14ac:dyDescent="0.25">
      <c r="A11" s="16" t="s">
        <v>77</v>
      </c>
      <c r="B11" s="17" t="s">
        <v>6</v>
      </c>
      <c r="C11" s="26">
        <v>56142.731</v>
      </c>
      <c r="D11" s="19" t="s">
        <v>82</v>
      </c>
      <c r="G11" s="21"/>
      <c r="H11" s="25"/>
    </row>
    <row r="12" spans="1:8" s="15" customFormat="1" ht="25.5" x14ac:dyDescent="0.25">
      <c r="A12" s="16" t="s">
        <v>77</v>
      </c>
      <c r="B12" s="17" t="s">
        <v>83</v>
      </c>
      <c r="C12" s="26">
        <v>18868.819</v>
      </c>
      <c r="D12" s="19" t="s">
        <v>84</v>
      </c>
    </row>
    <row r="13" spans="1:8" s="15" customFormat="1" x14ac:dyDescent="0.25">
      <c r="A13" s="16"/>
      <c r="B13" s="17"/>
      <c r="C13" s="17"/>
      <c r="D13" s="19"/>
    </row>
    <row r="14" spans="1:8" s="15" customFormat="1" ht="13.5" customHeight="1" x14ac:dyDescent="0.25">
      <c r="A14" s="16"/>
      <c r="B14" s="17"/>
      <c r="C14" s="17"/>
      <c r="D14" s="17"/>
    </row>
    <row r="15" spans="1:8" s="15" customFormat="1" ht="13.5" customHeight="1" x14ac:dyDescent="0.25">
      <c r="A15" s="16"/>
      <c r="B15" s="17"/>
      <c r="C15" s="17"/>
      <c r="D15" s="17"/>
      <c r="G15" s="53"/>
    </row>
    <row r="16" spans="1:8" s="15" customFormat="1" ht="13.5" customHeight="1" x14ac:dyDescent="0.25">
      <c r="A16" s="16"/>
      <c r="B16" s="17"/>
      <c r="C16" s="17"/>
      <c r="D16" s="17"/>
      <c r="G16" s="53"/>
    </row>
    <row r="17" spans="1:6" s="15" customFormat="1" ht="13.5" customHeight="1" x14ac:dyDescent="0.25">
      <c r="A17" s="16"/>
      <c r="B17" s="17"/>
      <c r="C17" s="17"/>
      <c r="D17" s="17"/>
    </row>
    <row r="18" spans="1:6" s="15" customFormat="1" ht="13.5" customHeight="1" x14ac:dyDescent="0.25">
      <c r="A18" s="16"/>
      <c r="B18" s="17"/>
      <c r="C18" s="17"/>
      <c r="D18" s="17"/>
    </row>
    <row r="19" spans="1:6" s="15" customFormat="1" ht="13.5" customHeight="1" x14ac:dyDescent="0.25">
      <c r="A19" s="16"/>
      <c r="B19" s="17"/>
      <c r="C19" s="17"/>
      <c r="D19" s="17"/>
    </row>
    <row r="20" spans="1:6" s="15" customFormat="1" ht="13.5" customHeight="1" x14ac:dyDescent="0.25">
      <c r="A20" s="16"/>
      <c r="B20" s="17"/>
      <c r="C20" s="17"/>
      <c r="D20" s="17"/>
    </row>
    <row r="21" spans="1:6" s="15" customFormat="1" ht="13.5" customHeight="1" x14ac:dyDescent="0.25">
      <c r="A21" s="16"/>
      <c r="B21" s="17"/>
      <c r="C21" s="17"/>
      <c r="D21" s="17"/>
    </row>
    <row r="22" spans="1:6" s="15" customFormat="1" ht="13.5" customHeight="1" x14ac:dyDescent="0.25">
      <c r="A22" s="16"/>
      <c r="B22" s="17"/>
      <c r="C22" s="17"/>
      <c r="D22" s="17"/>
    </row>
    <row r="23" spans="1:6" s="15" customFormat="1" ht="13.5" customHeight="1" x14ac:dyDescent="0.25">
      <c r="A23" s="16"/>
      <c r="B23" s="17"/>
      <c r="C23" s="17"/>
      <c r="D23" s="17"/>
    </row>
    <row r="24" spans="1:6" s="15" customFormat="1" ht="13.5" customHeight="1" x14ac:dyDescent="0.25">
      <c r="A24" s="16"/>
      <c r="B24" s="17"/>
      <c r="C24" s="22">
        <f>SUM(C9:C23)</f>
        <v>142718.94399999999</v>
      </c>
      <c r="D24" s="17"/>
    </row>
    <row r="26" spans="1:6" x14ac:dyDescent="0.25">
      <c r="D26" s="15"/>
      <c r="E26" s="15"/>
      <c r="F26" s="15"/>
    </row>
    <row r="27" spans="1:6" ht="23.25" hidden="1" x14ac:dyDescent="0.25">
      <c r="A27" s="62" t="s">
        <v>68</v>
      </c>
      <c r="B27" s="62"/>
      <c r="C27" s="62"/>
      <c r="D27" s="62"/>
      <c r="E27" s="24"/>
      <c r="F27" s="15"/>
    </row>
    <row r="28" spans="1:6" ht="16.5" hidden="1" customHeight="1" x14ac:dyDescent="0.25">
      <c r="E28" s="24"/>
      <c r="F28" s="15"/>
    </row>
    <row r="29" spans="1:6" ht="25.5" hidden="1" customHeight="1" x14ac:dyDescent="0.25">
      <c r="A29" s="63" t="str">
        <f>+A3</f>
        <v>Art. 14 Num. 11) - Gastos asociados al arriendo de terrenos u otros bienes inmuebles</v>
      </c>
      <c r="B29" s="64"/>
      <c r="C29" s="64"/>
      <c r="D29" s="64"/>
      <c r="E29" s="24"/>
      <c r="F29" s="15"/>
    </row>
    <row r="30" spans="1:6" ht="12.75" hidden="1" customHeight="1" x14ac:dyDescent="0.25">
      <c r="A30" s="3"/>
      <c r="B30" s="4"/>
      <c r="C30" s="4"/>
      <c r="D30" s="5"/>
      <c r="E30" s="24"/>
      <c r="F30" s="15"/>
    </row>
    <row r="31" spans="1:6" ht="26.25" hidden="1" x14ac:dyDescent="0.4">
      <c r="A31" s="6" t="s">
        <v>70</v>
      </c>
      <c r="B31" s="7" t="str">
        <f>+B5</f>
        <v>ABRIL - JUNIO</v>
      </c>
      <c r="C31" s="6"/>
      <c r="D31" s="8" t="s">
        <v>72</v>
      </c>
      <c r="E31" s="15"/>
      <c r="F31" s="15"/>
    </row>
    <row r="32" spans="1:6" hidden="1" x14ac:dyDescent="0.25">
      <c r="A32" s="27" t="s">
        <v>1</v>
      </c>
      <c r="E32" s="15"/>
      <c r="F32" s="15"/>
    </row>
    <row r="33" spans="1:6" hidden="1" x14ac:dyDescent="0.25">
      <c r="A33" s="65" t="s">
        <v>7</v>
      </c>
      <c r="B33" s="67" t="s">
        <v>73</v>
      </c>
      <c r="C33" s="68"/>
      <c r="D33" s="65" t="s">
        <v>74</v>
      </c>
      <c r="E33" s="15"/>
      <c r="F33" s="15"/>
    </row>
    <row r="34" spans="1:6" ht="24" hidden="1" x14ac:dyDescent="0.25">
      <c r="A34" s="66"/>
      <c r="B34" s="13" t="s">
        <v>75</v>
      </c>
      <c r="C34" s="14" t="s">
        <v>76</v>
      </c>
      <c r="D34" s="66"/>
    </row>
    <row r="35" spans="1:6" ht="25.5" hidden="1" x14ac:dyDescent="0.25">
      <c r="A35" s="16" t="s">
        <v>85</v>
      </c>
      <c r="B35" s="17" t="s">
        <v>83</v>
      </c>
      <c r="C35" s="26">
        <f ca="1">SUMIF(INNOVA_1T!$Q$2:$R$15,'Art.14 11)'!B35,INNOVA_1T!$R$2:$R$15)/1000</f>
        <v>11698.032999999999</v>
      </c>
      <c r="D35" s="19" t="s">
        <v>84</v>
      </c>
    </row>
    <row r="36" spans="1:6" hidden="1" x14ac:dyDescent="0.25">
      <c r="A36" s="16"/>
      <c r="B36" s="17"/>
      <c r="C36" s="26"/>
      <c r="D36" s="19"/>
    </row>
    <row r="37" spans="1:6" hidden="1" x14ac:dyDescent="0.25">
      <c r="A37" s="16"/>
      <c r="B37" s="17"/>
      <c r="C37" s="18"/>
      <c r="D37" s="19"/>
    </row>
    <row r="38" spans="1:6" hidden="1" x14ac:dyDescent="0.25">
      <c r="A38" s="16"/>
      <c r="B38" s="17"/>
      <c r="C38" s="17"/>
      <c r="D38" s="19"/>
    </row>
    <row r="39" spans="1:6" hidden="1" x14ac:dyDescent="0.25">
      <c r="A39" s="16"/>
      <c r="B39" s="17"/>
      <c r="C39" s="17"/>
      <c r="D39" s="17"/>
    </row>
    <row r="40" spans="1:6" hidden="1" x14ac:dyDescent="0.25">
      <c r="A40" s="16"/>
      <c r="B40" s="17"/>
      <c r="C40" s="17"/>
      <c r="D40" s="17"/>
    </row>
    <row r="41" spans="1:6" hidden="1" x14ac:dyDescent="0.25">
      <c r="A41" s="16"/>
      <c r="B41" s="17"/>
      <c r="C41" s="17"/>
      <c r="D41" s="17"/>
    </row>
    <row r="42" spans="1:6" hidden="1" x14ac:dyDescent="0.25">
      <c r="A42" s="16"/>
      <c r="B42" s="17"/>
      <c r="C42" s="17"/>
      <c r="D42" s="17"/>
    </row>
    <row r="43" spans="1:6" hidden="1" x14ac:dyDescent="0.25">
      <c r="A43" s="16"/>
      <c r="B43" s="17"/>
      <c r="C43" s="17"/>
      <c r="D43" s="17"/>
    </row>
    <row r="44" spans="1:6" hidden="1" x14ac:dyDescent="0.25">
      <c r="A44" s="16"/>
      <c r="B44" s="17"/>
      <c r="C44" s="17"/>
      <c r="D44" s="17"/>
    </row>
    <row r="45" spans="1:6" hidden="1" x14ac:dyDescent="0.25">
      <c r="A45" s="16"/>
      <c r="B45" s="17"/>
      <c r="C45" s="17"/>
      <c r="D45" s="17"/>
    </row>
    <row r="46" spans="1:6" hidden="1" x14ac:dyDescent="0.25">
      <c r="A46" s="16"/>
      <c r="B46" s="17"/>
      <c r="C46" s="17"/>
      <c r="D46" s="17"/>
    </row>
    <row r="47" spans="1:6" hidden="1" x14ac:dyDescent="0.25">
      <c r="A47" s="16"/>
      <c r="B47" s="17"/>
      <c r="C47" s="17"/>
      <c r="D47" s="17"/>
    </row>
    <row r="48" spans="1:6" hidden="1" x14ac:dyDescent="0.25">
      <c r="A48" s="16"/>
      <c r="B48" s="17"/>
      <c r="C48" s="17"/>
      <c r="D48" s="17"/>
    </row>
    <row r="49" spans="1:4" hidden="1" x14ac:dyDescent="0.25">
      <c r="A49" s="16"/>
      <c r="B49" s="17"/>
      <c r="C49" s="22">
        <f ca="1">SUM(C35:C48)</f>
        <v>11698.032999999999</v>
      </c>
      <c r="D49" s="17"/>
    </row>
    <row r="50" spans="1:4" hidden="1" x14ac:dyDescent="0.25"/>
  </sheetData>
  <mergeCells count="10">
    <mergeCell ref="A1:D1"/>
    <mergeCell ref="A3:D3"/>
    <mergeCell ref="A7:A8"/>
    <mergeCell ref="B7:C7"/>
    <mergeCell ref="D7:D8"/>
    <mergeCell ref="A27:D27"/>
    <mergeCell ref="A29:D29"/>
    <mergeCell ref="A33:A34"/>
    <mergeCell ref="B33:C33"/>
    <mergeCell ref="D33:D34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EB1506-6A0A-4B8B-B32B-06F51F475A1E}">
          <x14:formula1>
            <xm:f>'C:\Users\marisolvelasquez\AppData\Local\Microsoft\Windows\INetCache\Content.Outlook\1P6LS9W4\[Numeral 22 Artículo 14 Ley N 21.395_CORFO.xlsx]Listas'!#REF!</xm:f>
          </x14:formula1>
          <xm:sqref>A9:A24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60BE-F67F-420E-8E20-C8217247BF1B}">
  <dimension ref="A1:R104"/>
  <sheetViews>
    <sheetView topLeftCell="D81" zoomScale="97" zoomScaleNormal="97" workbookViewId="0">
      <selection activeCell="E31" sqref="E31"/>
    </sheetView>
  </sheetViews>
  <sheetFormatPr baseColWidth="10" defaultColWidth="9.140625" defaultRowHeight="12.75" x14ac:dyDescent="0.25"/>
  <cols>
    <col min="1" max="1" width="10.7109375" style="27" bestFit="1" customWidth="1"/>
    <col min="2" max="2" width="6.28515625" style="27" customWidth="1"/>
    <col min="3" max="3" width="3.7109375" style="27" customWidth="1"/>
    <col min="4" max="4" width="15.28515625" style="27" bestFit="1" customWidth="1"/>
    <col min="5" max="5" width="12" style="27" customWidth="1"/>
    <col min="6" max="9" width="11.28515625" style="27" customWidth="1"/>
    <col min="10" max="10" width="12.5703125" style="27" bestFit="1" customWidth="1"/>
    <col min="11" max="11" width="27.85546875" style="27" customWidth="1"/>
    <col min="12" max="12" width="8.28515625" style="27" customWidth="1"/>
    <col min="13" max="13" width="11" style="27" bestFit="1" customWidth="1"/>
    <col min="14" max="14" width="7.28515625" style="27" customWidth="1"/>
    <col min="15" max="15" width="12.5703125" style="27" customWidth="1"/>
    <col min="16" max="16" width="15.42578125" style="27" customWidth="1"/>
    <col min="17" max="17" width="26.140625" style="27" customWidth="1"/>
    <col min="18" max="18" width="21.42578125" style="27" bestFit="1" customWidth="1"/>
    <col min="19" max="16384" width="9.140625" style="27"/>
  </cols>
  <sheetData>
    <row r="1" spans="1:18" ht="120" x14ac:dyDescent="0.25">
      <c r="A1" s="47" t="s">
        <v>96</v>
      </c>
      <c r="B1" s="47" t="s">
        <v>97</v>
      </c>
      <c r="C1" s="47" t="s">
        <v>98</v>
      </c>
      <c r="D1" s="48" t="s">
        <v>99</v>
      </c>
      <c r="E1" s="48" t="s">
        <v>100</v>
      </c>
      <c r="F1" s="48" t="s">
        <v>101</v>
      </c>
      <c r="G1" s="48" t="s">
        <v>102</v>
      </c>
      <c r="H1" s="47" t="s">
        <v>103</v>
      </c>
      <c r="I1" s="47" t="s">
        <v>104</v>
      </c>
      <c r="J1" s="47" t="s">
        <v>110</v>
      </c>
      <c r="K1" s="47" t="s">
        <v>0</v>
      </c>
      <c r="L1" s="47" t="s">
        <v>105</v>
      </c>
      <c r="M1" s="48" t="s">
        <v>106</v>
      </c>
      <c r="N1" s="48" t="s">
        <v>122</v>
      </c>
      <c r="O1" s="47" t="s">
        <v>107</v>
      </c>
      <c r="P1" s="48" t="s">
        <v>108</v>
      </c>
      <c r="Q1" s="50" t="s">
        <v>127</v>
      </c>
      <c r="R1" s="50" t="s">
        <v>128</v>
      </c>
    </row>
    <row r="2" spans="1:18" ht="15" x14ac:dyDescent="0.25">
      <c r="A2" s="49" t="s">
        <v>50</v>
      </c>
      <c r="B2" s="55" t="s">
        <v>140</v>
      </c>
      <c r="C2" s="55" t="s">
        <v>175</v>
      </c>
      <c r="D2" s="55" t="s">
        <v>3</v>
      </c>
      <c r="E2" s="55" t="s">
        <v>86</v>
      </c>
      <c r="F2" s="55" t="s">
        <v>224</v>
      </c>
      <c r="G2" s="55" t="s">
        <v>225</v>
      </c>
      <c r="H2" s="55" t="s">
        <v>226</v>
      </c>
      <c r="I2" s="55" t="s">
        <v>49</v>
      </c>
      <c r="J2" s="55">
        <v>775465859</v>
      </c>
      <c r="K2" s="55" t="s">
        <v>141</v>
      </c>
      <c r="L2" s="55" t="s">
        <v>2</v>
      </c>
      <c r="M2" s="55" t="s">
        <v>142</v>
      </c>
      <c r="N2" s="55" t="s">
        <v>123</v>
      </c>
      <c r="O2" s="56">
        <v>46114</v>
      </c>
      <c r="P2" s="57">
        <v>6374675</v>
      </c>
      <c r="Q2" s="27" t="str">
        <f>VLOOKUP(J2,Tabla!$A$2:$E$40,5,0)</f>
        <v>Arriendo de Inmuebles</v>
      </c>
      <c r="R2" s="51">
        <f>P2</f>
        <v>6374675</v>
      </c>
    </row>
    <row r="3" spans="1:18" ht="15" x14ac:dyDescent="0.25">
      <c r="A3" s="49" t="s">
        <v>50</v>
      </c>
      <c r="B3" s="55" t="s">
        <v>140</v>
      </c>
      <c r="C3" s="55" t="s">
        <v>175</v>
      </c>
      <c r="D3" s="55" t="s">
        <v>3</v>
      </c>
      <c r="E3" s="55" t="s">
        <v>86</v>
      </c>
      <c r="F3" s="55" t="s">
        <v>227</v>
      </c>
      <c r="G3" s="55" t="s">
        <v>228</v>
      </c>
      <c r="H3" s="55" t="s">
        <v>229</v>
      </c>
      <c r="I3" s="55" t="s">
        <v>49</v>
      </c>
      <c r="J3" s="55">
        <v>775465859</v>
      </c>
      <c r="K3" s="55" t="s">
        <v>230</v>
      </c>
      <c r="L3" s="55" t="s">
        <v>2</v>
      </c>
      <c r="M3" s="55" t="s">
        <v>231</v>
      </c>
      <c r="N3" s="55" t="s">
        <v>123</v>
      </c>
      <c r="O3" s="56">
        <v>46136</v>
      </c>
      <c r="P3" s="57">
        <v>6421360</v>
      </c>
      <c r="Q3" s="27" t="str">
        <f>VLOOKUP(J3,Tabla!$A$2:$E$40,5,0)</f>
        <v>Arriendo de Inmuebles</v>
      </c>
      <c r="R3" s="51">
        <f t="shared" ref="R3:R66" si="0">P3</f>
        <v>6421360</v>
      </c>
    </row>
    <row r="4" spans="1:18" ht="15" x14ac:dyDescent="0.25">
      <c r="A4" s="49" t="s">
        <v>50</v>
      </c>
      <c r="B4" s="55" t="s">
        <v>140</v>
      </c>
      <c r="C4" s="55" t="s">
        <v>180</v>
      </c>
      <c r="D4" s="55" t="s">
        <v>3</v>
      </c>
      <c r="E4" s="55" t="s">
        <v>86</v>
      </c>
      <c r="F4" s="55" t="s">
        <v>232</v>
      </c>
      <c r="G4" s="55" t="s">
        <v>233</v>
      </c>
      <c r="H4" s="55" t="s">
        <v>234</v>
      </c>
      <c r="I4" s="55" t="s">
        <v>49</v>
      </c>
      <c r="J4" s="55">
        <v>775465859</v>
      </c>
      <c r="K4" s="55" t="s">
        <v>235</v>
      </c>
      <c r="L4" s="55" t="s">
        <v>2</v>
      </c>
      <c r="M4" s="55" t="s">
        <v>236</v>
      </c>
      <c r="N4" s="55" t="s">
        <v>123</v>
      </c>
      <c r="O4" s="56">
        <v>46169</v>
      </c>
      <c r="P4" s="57">
        <v>6500419</v>
      </c>
      <c r="Q4" s="27" t="str">
        <f>VLOOKUP(J4,Tabla!$A$2:$E$40,5,0)</f>
        <v>Arriendo de Inmuebles</v>
      </c>
      <c r="R4" s="51">
        <f t="shared" si="0"/>
        <v>6500419</v>
      </c>
    </row>
    <row r="5" spans="1:18" ht="15" x14ac:dyDescent="0.25">
      <c r="A5" s="49" t="s">
        <v>50</v>
      </c>
      <c r="B5" s="55" t="s">
        <v>51</v>
      </c>
      <c r="C5" s="55" t="s">
        <v>175</v>
      </c>
      <c r="D5" s="55" t="s">
        <v>3</v>
      </c>
      <c r="E5" s="55" t="s">
        <v>86</v>
      </c>
      <c r="F5" s="55" t="s">
        <v>237</v>
      </c>
      <c r="G5" s="55" t="s">
        <v>238</v>
      </c>
      <c r="H5" s="55" t="s">
        <v>239</v>
      </c>
      <c r="I5" s="55" t="s">
        <v>49</v>
      </c>
      <c r="J5" s="55">
        <v>995543907</v>
      </c>
      <c r="K5" s="55" t="s">
        <v>240</v>
      </c>
      <c r="L5" s="55" t="s">
        <v>2</v>
      </c>
      <c r="M5" s="55" t="s">
        <v>241</v>
      </c>
      <c r="N5" s="55" t="s">
        <v>123</v>
      </c>
      <c r="O5" s="56">
        <v>46133</v>
      </c>
      <c r="P5" s="57">
        <v>98844</v>
      </c>
      <c r="Q5" s="27" t="str">
        <f>VLOOKUP(J5,Tabla!$A$2:$E$40,5,0)</f>
        <v>Arriendo de estacionamientos</v>
      </c>
      <c r="R5" s="51">
        <f t="shared" si="0"/>
        <v>98844</v>
      </c>
    </row>
    <row r="6" spans="1:18" ht="15" x14ac:dyDescent="0.25">
      <c r="A6" s="49" t="s">
        <v>50</v>
      </c>
      <c r="B6" s="55" t="s">
        <v>51</v>
      </c>
      <c r="C6" s="55" t="s">
        <v>180</v>
      </c>
      <c r="D6" s="55" t="s">
        <v>3</v>
      </c>
      <c r="E6" s="55" t="s">
        <v>86</v>
      </c>
      <c r="F6" s="55" t="s">
        <v>242</v>
      </c>
      <c r="G6" s="55" t="s">
        <v>243</v>
      </c>
      <c r="H6" s="55" t="s">
        <v>244</v>
      </c>
      <c r="I6" s="55" t="s">
        <v>49</v>
      </c>
      <c r="J6" s="55">
        <v>995543907</v>
      </c>
      <c r="K6" s="55" t="s">
        <v>245</v>
      </c>
      <c r="L6" s="55" t="s">
        <v>2</v>
      </c>
      <c r="M6" s="55" t="s">
        <v>246</v>
      </c>
      <c r="N6" s="55" t="s">
        <v>123</v>
      </c>
      <c r="O6" s="56">
        <v>46167</v>
      </c>
      <c r="P6" s="57">
        <v>98844</v>
      </c>
      <c r="Q6" s="27" t="str">
        <f>VLOOKUP(J6,Tabla!$A$2:$E$40,5,0)</f>
        <v>Arriendo de estacionamientos</v>
      </c>
      <c r="R6" s="51">
        <f t="shared" si="0"/>
        <v>98844</v>
      </c>
    </row>
    <row r="7" spans="1:18" ht="15" x14ac:dyDescent="0.25">
      <c r="A7" s="49" t="s">
        <v>50</v>
      </c>
      <c r="B7" s="55" t="s">
        <v>51</v>
      </c>
      <c r="C7" s="55" t="s">
        <v>185</v>
      </c>
      <c r="D7" s="55" t="s">
        <v>3</v>
      </c>
      <c r="E7" s="55" t="s">
        <v>86</v>
      </c>
      <c r="F7" s="55" t="s">
        <v>247</v>
      </c>
      <c r="G7" s="55" t="s">
        <v>248</v>
      </c>
      <c r="H7" s="55" t="s">
        <v>249</v>
      </c>
      <c r="I7" s="55" t="s">
        <v>49</v>
      </c>
      <c r="J7" s="55">
        <v>995543907</v>
      </c>
      <c r="K7" s="55" t="s">
        <v>250</v>
      </c>
      <c r="L7" s="55" t="s">
        <v>2</v>
      </c>
      <c r="M7" s="55" t="s">
        <v>251</v>
      </c>
      <c r="N7" s="55" t="s">
        <v>123</v>
      </c>
      <c r="O7" s="56">
        <v>46195</v>
      </c>
      <c r="P7" s="57">
        <v>98844</v>
      </c>
      <c r="Q7" s="27" t="str">
        <f>VLOOKUP(J7,Tabla!$A$2:$E$40,5,0)</f>
        <v>Arriendo de estacionamientos</v>
      </c>
      <c r="R7" s="51">
        <f t="shared" si="0"/>
        <v>98844</v>
      </c>
    </row>
    <row r="8" spans="1:18" ht="15" x14ac:dyDescent="0.25">
      <c r="A8" s="49" t="s">
        <v>50</v>
      </c>
      <c r="B8" s="55" t="s">
        <v>52</v>
      </c>
      <c r="C8" s="55" t="s">
        <v>175</v>
      </c>
      <c r="D8" s="55" t="s">
        <v>3</v>
      </c>
      <c r="E8" s="55" t="s">
        <v>86</v>
      </c>
      <c r="F8" s="55" t="s">
        <v>252</v>
      </c>
      <c r="G8" s="55" t="s">
        <v>253</v>
      </c>
      <c r="H8" s="55" t="s">
        <v>254</v>
      </c>
      <c r="I8" s="55" t="s">
        <v>49</v>
      </c>
      <c r="J8" s="55">
        <v>969944901</v>
      </c>
      <c r="K8" s="55" t="s">
        <v>255</v>
      </c>
      <c r="L8" s="55" t="s">
        <v>2</v>
      </c>
      <c r="M8" s="55" t="s">
        <v>256</v>
      </c>
      <c r="N8" s="55" t="s">
        <v>123</v>
      </c>
      <c r="O8" s="56">
        <v>46133</v>
      </c>
      <c r="P8" s="57">
        <v>525909</v>
      </c>
      <c r="Q8" s="27" t="str">
        <f>VLOOKUP(J8,Tabla!$A$2:$E$40,5,0)</f>
        <v>Arriendo de estacionamientos</v>
      </c>
      <c r="R8" s="51">
        <f t="shared" si="0"/>
        <v>525909</v>
      </c>
    </row>
    <row r="9" spans="1:18" ht="15" x14ac:dyDescent="0.25">
      <c r="A9" s="49" t="s">
        <v>50</v>
      </c>
      <c r="B9" s="55" t="s">
        <v>52</v>
      </c>
      <c r="C9" s="55" t="s">
        <v>180</v>
      </c>
      <c r="D9" s="55" t="s">
        <v>3</v>
      </c>
      <c r="E9" s="55" t="s">
        <v>86</v>
      </c>
      <c r="F9" s="55" t="s">
        <v>257</v>
      </c>
      <c r="G9" s="55" t="s">
        <v>258</v>
      </c>
      <c r="H9" s="55" t="s">
        <v>259</v>
      </c>
      <c r="I9" s="55" t="s">
        <v>49</v>
      </c>
      <c r="J9" s="55">
        <v>969944901</v>
      </c>
      <c r="K9" s="55" t="s">
        <v>260</v>
      </c>
      <c r="L9" s="55" t="s">
        <v>2</v>
      </c>
      <c r="M9" s="55" t="s">
        <v>261</v>
      </c>
      <c r="N9" s="55" t="s">
        <v>123</v>
      </c>
      <c r="O9" s="56">
        <v>46164</v>
      </c>
      <c r="P9" s="57">
        <v>529762</v>
      </c>
      <c r="Q9" s="27" t="str">
        <f>VLOOKUP(J9,Tabla!$A$2:$E$40,5,0)</f>
        <v>Arriendo de estacionamientos</v>
      </c>
      <c r="R9" s="51">
        <f t="shared" si="0"/>
        <v>529762</v>
      </c>
    </row>
    <row r="10" spans="1:18" ht="15" x14ac:dyDescent="0.25">
      <c r="A10" s="49" t="s">
        <v>50</v>
      </c>
      <c r="B10" s="55" t="s">
        <v>52</v>
      </c>
      <c r="C10" s="55" t="s">
        <v>185</v>
      </c>
      <c r="D10" s="55" t="s">
        <v>3</v>
      </c>
      <c r="E10" s="55" t="s">
        <v>86</v>
      </c>
      <c r="F10" s="55" t="s">
        <v>262</v>
      </c>
      <c r="G10" s="55" t="s">
        <v>263</v>
      </c>
      <c r="H10" s="55" t="s">
        <v>264</v>
      </c>
      <c r="I10" s="55" t="s">
        <v>49</v>
      </c>
      <c r="J10" s="55">
        <v>969944901</v>
      </c>
      <c r="K10" s="55" t="s">
        <v>265</v>
      </c>
      <c r="L10" s="55" t="s">
        <v>2</v>
      </c>
      <c r="M10" s="55" t="s">
        <v>266</v>
      </c>
      <c r="N10" s="55" t="s">
        <v>123</v>
      </c>
      <c r="O10" s="56">
        <v>46189</v>
      </c>
      <c r="P10" s="57">
        <v>536285</v>
      </c>
      <c r="Q10" s="27" t="str">
        <f>VLOOKUP(J10,Tabla!$A$2:$E$40,5,0)</f>
        <v>Arriendo de estacionamientos</v>
      </c>
      <c r="R10" s="51">
        <f t="shared" si="0"/>
        <v>536285</v>
      </c>
    </row>
    <row r="11" spans="1:18" ht="15" x14ac:dyDescent="0.25">
      <c r="A11" s="49" t="s">
        <v>50</v>
      </c>
      <c r="B11" s="55" t="s">
        <v>53</v>
      </c>
      <c r="C11" s="55" t="s">
        <v>175</v>
      </c>
      <c r="D11" s="55" t="s">
        <v>3</v>
      </c>
      <c r="E11" s="55" t="s">
        <v>86</v>
      </c>
      <c r="F11" s="55" t="s">
        <v>267</v>
      </c>
      <c r="G11" s="55" t="s">
        <v>268</v>
      </c>
      <c r="H11" s="55" t="s">
        <v>269</v>
      </c>
      <c r="I11" s="55" t="s">
        <v>49</v>
      </c>
      <c r="J11" s="55">
        <v>761786652</v>
      </c>
      <c r="K11" s="55" t="s">
        <v>270</v>
      </c>
      <c r="L11" s="55" t="s">
        <v>2</v>
      </c>
      <c r="M11" s="55" t="s">
        <v>271</v>
      </c>
      <c r="N11" s="55" t="s">
        <v>123</v>
      </c>
      <c r="O11" s="56">
        <v>46122</v>
      </c>
      <c r="P11" s="57">
        <v>6041193</v>
      </c>
      <c r="Q11" s="27" t="str">
        <f>VLOOKUP(J11,Tabla!$A$2:$E$40,5,0)</f>
        <v>Bodegas</v>
      </c>
      <c r="R11" s="51">
        <f t="shared" si="0"/>
        <v>6041193</v>
      </c>
    </row>
    <row r="12" spans="1:18" ht="15" x14ac:dyDescent="0.25">
      <c r="A12" s="49" t="s">
        <v>50</v>
      </c>
      <c r="B12" s="55" t="s">
        <v>53</v>
      </c>
      <c r="C12" s="55" t="s">
        <v>180</v>
      </c>
      <c r="D12" s="55" t="s">
        <v>3</v>
      </c>
      <c r="E12" s="55" t="s">
        <v>86</v>
      </c>
      <c r="F12" s="55" t="s">
        <v>272</v>
      </c>
      <c r="G12" s="55" t="s">
        <v>273</v>
      </c>
      <c r="H12" s="55" t="s">
        <v>274</v>
      </c>
      <c r="I12" s="55" t="s">
        <v>49</v>
      </c>
      <c r="J12" s="55">
        <v>761786652</v>
      </c>
      <c r="K12" s="55" t="s">
        <v>275</v>
      </c>
      <c r="L12" s="55" t="s">
        <v>2</v>
      </c>
      <c r="M12" s="55" t="s">
        <v>276</v>
      </c>
      <c r="N12" s="55" t="s">
        <v>123</v>
      </c>
      <c r="O12" s="56">
        <v>46153</v>
      </c>
      <c r="P12" s="57">
        <v>6085436</v>
      </c>
      <c r="Q12" s="27" t="str">
        <f>VLOOKUP(J12,Tabla!$A$2:$E$40,5,0)</f>
        <v>Bodegas</v>
      </c>
      <c r="R12" s="51">
        <f t="shared" si="0"/>
        <v>6085436</v>
      </c>
    </row>
    <row r="13" spans="1:18" ht="15" x14ac:dyDescent="0.25">
      <c r="A13" s="49" t="s">
        <v>50</v>
      </c>
      <c r="B13" s="55" t="s">
        <v>53</v>
      </c>
      <c r="C13" s="55" t="s">
        <v>185</v>
      </c>
      <c r="D13" s="55" t="s">
        <v>3</v>
      </c>
      <c r="E13" s="55" t="s">
        <v>86</v>
      </c>
      <c r="F13" s="55" t="s">
        <v>277</v>
      </c>
      <c r="G13" s="55" t="s">
        <v>278</v>
      </c>
      <c r="H13" s="55" t="s">
        <v>279</v>
      </c>
      <c r="I13" s="55" t="s">
        <v>49</v>
      </c>
      <c r="J13" s="55">
        <v>761786652</v>
      </c>
      <c r="K13" s="55" t="s">
        <v>280</v>
      </c>
      <c r="L13" s="55" t="s">
        <v>2</v>
      </c>
      <c r="M13" s="55" t="s">
        <v>281</v>
      </c>
      <c r="N13" s="55" t="s">
        <v>123</v>
      </c>
      <c r="O13" s="56">
        <v>46183</v>
      </c>
      <c r="P13" s="57">
        <v>6160359</v>
      </c>
      <c r="Q13" s="27" t="str">
        <f>VLOOKUP(J13,Tabla!$A$2:$E$40,5,0)</f>
        <v>Bodegas</v>
      </c>
      <c r="R13" s="51">
        <f t="shared" si="0"/>
        <v>6160359</v>
      </c>
    </row>
    <row r="14" spans="1:18" ht="15" x14ac:dyDescent="0.25">
      <c r="A14" s="49" t="s">
        <v>50</v>
      </c>
      <c r="B14" s="55" t="s">
        <v>60</v>
      </c>
      <c r="C14" s="55" t="s">
        <v>175</v>
      </c>
      <c r="D14" s="55" t="s">
        <v>3</v>
      </c>
      <c r="E14" s="55" t="s">
        <v>86</v>
      </c>
      <c r="F14" s="55" t="s">
        <v>282</v>
      </c>
      <c r="G14" s="55" t="s">
        <v>283</v>
      </c>
      <c r="H14" s="55" t="s">
        <v>284</v>
      </c>
      <c r="I14" s="55" t="s">
        <v>49</v>
      </c>
      <c r="J14" s="55">
        <v>43282050</v>
      </c>
      <c r="K14" s="55" t="s">
        <v>285</v>
      </c>
      <c r="L14" s="55" t="s">
        <v>2</v>
      </c>
      <c r="M14" s="55" t="s">
        <v>286</v>
      </c>
      <c r="N14" s="55" t="s">
        <v>123</v>
      </c>
      <c r="O14" s="56">
        <v>46120</v>
      </c>
      <c r="P14" s="57">
        <v>6334834</v>
      </c>
      <c r="Q14" s="27" t="str">
        <f>VLOOKUP(J14,Tabla!$A$2:$E$40,5,0)</f>
        <v>Arriendo de Inmuebles</v>
      </c>
      <c r="R14" s="51">
        <f t="shared" si="0"/>
        <v>6334834</v>
      </c>
    </row>
    <row r="15" spans="1:18" ht="15" x14ac:dyDescent="0.25">
      <c r="A15" s="49" t="s">
        <v>50</v>
      </c>
      <c r="B15" s="55" t="s">
        <v>60</v>
      </c>
      <c r="C15" s="55" t="s">
        <v>180</v>
      </c>
      <c r="D15" s="55" t="s">
        <v>3</v>
      </c>
      <c r="E15" s="55" t="s">
        <v>86</v>
      </c>
      <c r="F15" s="55" t="s">
        <v>287</v>
      </c>
      <c r="G15" s="55" t="s">
        <v>288</v>
      </c>
      <c r="H15" s="55" t="s">
        <v>289</v>
      </c>
      <c r="I15" s="55" t="s">
        <v>49</v>
      </c>
      <c r="J15" s="55">
        <v>43282050</v>
      </c>
      <c r="K15" s="55" t="s">
        <v>290</v>
      </c>
      <c r="L15" s="55" t="s">
        <v>2</v>
      </c>
      <c r="M15" s="55" t="s">
        <v>291</v>
      </c>
      <c r="N15" s="55" t="s">
        <v>123</v>
      </c>
      <c r="O15" s="56">
        <v>46153</v>
      </c>
      <c r="P15" s="57">
        <v>6381227</v>
      </c>
      <c r="Q15" s="27" t="str">
        <f>VLOOKUP(J15,Tabla!$A$2:$E$40,5,0)</f>
        <v>Arriendo de Inmuebles</v>
      </c>
      <c r="R15" s="51">
        <f t="shared" si="0"/>
        <v>6381227</v>
      </c>
    </row>
    <row r="16" spans="1:18" ht="15" x14ac:dyDescent="0.25">
      <c r="A16" s="49" t="s">
        <v>50</v>
      </c>
      <c r="B16" s="55" t="s">
        <v>60</v>
      </c>
      <c r="C16" s="55" t="s">
        <v>185</v>
      </c>
      <c r="D16" s="55" t="s">
        <v>3</v>
      </c>
      <c r="E16" s="55" t="s">
        <v>86</v>
      </c>
      <c r="F16" s="55" t="s">
        <v>292</v>
      </c>
      <c r="G16" s="55" t="s">
        <v>293</v>
      </c>
      <c r="H16" s="55" t="s">
        <v>294</v>
      </c>
      <c r="I16" s="55" t="s">
        <v>49</v>
      </c>
      <c r="J16" s="55">
        <v>43282050</v>
      </c>
      <c r="K16" s="55" t="s">
        <v>295</v>
      </c>
      <c r="L16" s="55" t="s">
        <v>2</v>
      </c>
      <c r="M16" s="55" t="s">
        <v>296</v>
      </c>
      <c r="N16" s="55" t="s">
        <v>123</v>
      </c>
      <c r="O16" s="56">
        <v>46196</v>
      </c>
      <c r="P16" s="57">
        <v>6459793</v>
      </c>
      <c r="Q16" s="27" t="str">
        <f>VLOOKUP(J16,Tabla!$A$2:$E$40,5,0)</f>
        <v>Arriendo de Inmuebles</v>
      </c>
      <c r="R16" s="51">
        <f t="shared" si="0"/>
        <v>6459793</v>
      </c>
    </row>
    <row r="17" spans="1:18" ht="15" x14ac:dyDescent="0.25">
      <c r="A17" s="49" t="s">
        <v>50</v>
      </c>
      <c r="B17" s="55" t="s">
        <v>55</v>
      </c>
      <c r="C17" s="55" t="s">
        <v>175</v>
      </c>
      <c r="D17" s="55" t="s">
        <v>3</v>
      </c>
      <c r="E17" s="55" t="s">
        <v>86</v>
      </c>
      <c r="F17" s="55" t="s">
        <v>297</v>
      </c>
      <c r="G17" s="55" t="s">
        <v>298</v>
      </c>
      <c r="H17" s="55" t="s">
        <v>299</v>
      </c>
      <c r="I17" s="55" t="s">
        <v>56</v>
      </c>
      <c r="J17" s="55">
        <v>533149421</v>
      </c>
      <c r="K17" s="55" t="s">
        <v>111</v>
      </c>
      <c r="L17" s="55" t="s">
        <v>2</v>
      </c>
      <c r="M17" s="55" t="s">
        <v>144</v>
      </c>
      <c r="N17" s="55" t="s">
        <v>123</v>
      </c>
      <c r="O17" s="56">
        <v>46120</v>
      </c>
      <c r="P17" s="57">
        <v>411989</v>
      </c>
      <c r="Q17" s="27" t="str">
        <f>VLOOKUP(J17,Tabla!$A$2:$E$40,5,0)</f>
        <v>Gastos Comunes</v>
      </c>
      <c r="R17" s="51">
        <f t="shared" si="0"/>
        <v>411989</v>
      </c>
    </row>
    <row r="18" spans="1:18" ht="15" x14ac:dyDescent="0.25">
      <c r="A18" s="49" t="s">
        <v>50</v>
      </c>
      <c r="B18" s="55" t="s">
        <v>55</v>
      </c>
      <c r="C18" s="55" t="s">
        <v>180</v>
      </c>
      <c r="D18" s="55" t="s">
        <v>3</v>
      </c>
      <c r="E18" s="55" t="s">
        <v>86</v>
      </c>
      <c r="F18" s="55" t="s">
        <v>300</v>
      </c>
      <c r="G18" s="55" t="s">
        <v>301</v>
      </c>
      <c r="H18" s="55" t="s">
        <v>302</v>
      </c>
      <c r="I18" s="55" t="s">
        <v>56</v>
      </c>
      <c r="J18" s="55">
        <v>533149421</v>
      </c>
      <c r="K18" s="55" t="s">
        <v>111</v>
      </c>
      <c r="L18" s="55" t="s">
        <v>2</v>
      </c>
      <c r="M18" s="55" t="s">
        <v>144</v>
      </c>
      <c r="N18" s="55" t="s">
        <v>123</v>
      </c>
      <c r="O18" s="56">
        <v>46155</v>
      </c>
      <c r="P18" s="57">
        <v>471180</v>
      </c>
      <c r="Q18" s="27" t="str">
        <f>VLOOKUP(J18,Tabla!$A$2:$E$40,5,0)</f>
        <v>Gastos Comunes</v>
      </c>
      <c r="R18" s="51">
        <f t="shared" si="0"/>
        <v>471180</v>
      </c>
    </row>
    <row r="19" spans="1:18" ht="15" x14ac:dyDescent="0.25">
      <c r="A19" s="49" t="s">
        <v>50</v>
      </c>
      <c r="B19" s="55" t="s">
        <v>55</v>
      </c>
      <c r="C19" s="55" t="s">
        <v>185</v>
      </c>
      <c r="D19" s="55" t="s">
        <v>3</v>
      </c>
      <c r="E19" s="55" t="s">
        <v>86</v>
      </c>
      <c r="F19" s="55" t="s">
        <v>303</v>
      </c>
      <c r="G19" s="55" t="s">
        <v>304</v>
      </c>
      <c r="H19" s="55" t="s">
        <v>305</v>
      </c>
      <c r="I19" s="55" t="s">
        <v>56</v>
      </c>
      <c r="J19" s="55">
        <v>533149421</v>
      </c>
      <c r="K19" s="55" t="s">
        <v>111</v>
      </c>
      <c r="L19" s="55" t="s">
        <v>2</v>
      </c>
      <c r="M19" s="55" t="s">
        <v>144</v>
      </c>
      <c r="N19" s="55" t="s">
        <v>123</v>
      </c>
      <c r="O19" s="56">
        <v>46183</v>
      </c>
      <c r="P19" s="57">
        <v>442066</v>
      </c>
      <c r="Q19" s="27" t="str">
        <f>VLOOKUP(J19,Tabla!$A$2:$E$40,5,0)</f>
        <v>Gastos Comunes</v>
      </c>
      <c r="R19" s="51">
        <f t="shared" si="0"/>
        <v>442066</v>
      </c>
    </row>
    <row r="20" spans="1:18" ht="15" x14ac:dyDescent="0.25">
      <c r="A20" s="49" t="s">
        <v>50</v>
      </c>
      <c r="B20" s="55" t="s">
        <v>51</v>
      </c>
      <c r="C20" s="55" t="s">
        <v>175</v>
      </c>
      <c r="D20" s="55" t="s">
        <v>3</v>
      </c>
      <c r="E20" s="55" t="s">
        <v>86</v>
      </c>
      <c r="F20" s="55" t="s">
        <v>306</v>
      </c>
      <c r="G20" s="55" t="s">
        <v>307</v>
      </c>
      <c r="H20" s="55" t="s">
        <v>306</v>
      </c>
      <c r="I20" s="55" t="s">
        <v>56</v>
      </c>
      <c r="J20" s="55">
        <v>69657036</v>
      </c>
      <c r="K20" s="55" t="s">
        <v>150</v>
      </c>
      <c r="L20" s="55" t="s">
        <v>2</v>
      </c>
      <c r="M20" s="55" t="s">
        <v>146</v>
      </c>
      <c r="N20" s="55" t="s">
        <v>123</v>
      </c>
      <c r="O20" s="56">
        <v>46113</v>
      </c>
      <c r="P20" s="57">
        <v>199209</v>
      </c>
      <c r="Q20" s="27" t="str">
        <f>VLOOKUP(J20,Tabla!$A$2:$E$40,5,0)</f>
        <v>Arriendo de estacionamientos</v>
      </c>
      <c r="R20" s="51">
        <f t="shared" si="0"/>
        <v>199209</v>
      </c>
    </row>
    <row r="21" spans="1:18" ht="15" x14ac:dyDescent="0.25">
      <c r="A21" s="49" t="s">
        <v>50</v>
      </c>
      <c r="B21" s="55" t="s">
        <v>51</v>
      </c>
      <c r="C21" s="55" t="s">
        <v>175</v>
      </c>
      <c r="D21" s="55" t="s">
        <v>3</v>
      </c>
      <c r="E21" s="55" t="s">
        <v>86</v>
      </c>
      <c r="F21" s="55" t="s">
        <v>308</v>
      </c>
      <c r="G21" s="55" t="s">
        <v>309</v>
      </c>
      <c r="H21" s="55" t="s">
        <v>310</v>
      </c>
      <c r="I21" s="55" t="s">
        <v>56</v>
      </c>
      <c r="J21" s="55">
        <v>818282001</v>
      </c>
      <c r="K21" s="55" t="s">
        <v>112</v>
      </c>
      <c r="L21" s="55" t="s">
        <v>2</v>
      </c>
      <c r="M21" s="55" t="s">
        <v>148</v>
      </c>
      <c r="N21" s="55" t="s">
        <v>123</v>
      </c>
      <c r="O21" s="56">
        <v>46121</v>
      </c>
      <c r="P21" s="57">
        <v>76494</v>
      </c>
      <c r="Q21" s="27" t="str">
        <f>VLOOKUP(J21,Tabla!$A$2:$E$40,5,0)</f>
        <v>Gastos Comunes</v>
      </c>
      <c r="R21" s="51">
        <f t="shared" si="0"/>
        <v>76494</v>
      </c>
    </row>
    <row r="22" spans="1:18" ht="15" x14ac:dyDescent="0.25">
      <c r="A22" s="49" t="s">
        <v>50</v>
      </c>
      <c r="B22" s="55" t="s">
        <v>51</v>
      </c>
      <c r="C22" s="55" t="s">
        <v>175</v>
      </c>
      <c r="D22" s="55" t="s">
        <v>3</v>
      </c>
      <c r="E22" s="55" t="s">
        <v>86</v>
      </c>
      <c r="F22" s="55" t="s">
        <v>311</v>
      </c>
      <c r="G22" s="55" t="s">
        <v>312</v>
      </c>
      <c r="H22" s="55" t="s">
        <v>313</v>
      </c>
      <c r="I22" s="55" t="s">
        <v>56</v>
      </c>
      <c r="J22" s="55">
        <v>818282001</v>
      </c>
      <c r="K22" s="55" t="s">
        <v>125</v>
      </c>
      <c r="L22" s="55" t="s">
        <v>2</v>
      </c>
      <c r="M22" s="55" t="s">
        <v>149</v>
      </c>
      <c r="N22" s="55" t="s">
        <v>123</v>
      </c>
      <c r="O22" s="56">
        <v>46121</v>
      </c>
      <c r="P22" s="57">
        <v>1022099</v>
      </c>
      <c r="Q22" s="27" t="str">
        <f>VLOOKUP(J22,Tabla!$A$2:$E$40,5,0)</f>
        <v>Gastos Comunes</v>
      </c>
      <c r="R22" s="51">
        <f t="shared" si="0"/>
        <v>1022099</v>
      </c>
    </row>
    <row r="23" spans="1:18" ht="15" x14ac:dyDescent="0.25">
      <c r="A23" s="49" t="s">
        <v>50</v>
      </c>
      <c r="B23" s="55" t="s">
        <v>51</v>
      </c>
      <c r="C23" s="55" t="s">
        <v>175</v>
      </c>
      <c r="D23" s="55" t="s">
        <v>3</v>
      </c>
      <c r="E23" s="55" t="s">
        <v>86</v>
      </c>
      <c r="F23" s="55" t="s">
        <v>314</v>
      </c>
      <c r="G23" s="55" t="s">
        <v>315</v>
      </c>
      <c r="H23" s="55" t="s">
        <v>316</v>
      </c>
      <c r="I23" s="55" t="s">
        <v>56</v>
      </c>
      <c r="J23" s="55">
        <v>560146701</v>
      </c>
      <c r="K23" s="55" t="s">
        <v>87</v>
      </c>
      <c r="L23" s="55" t="s">
        <v>2</v>
      </c>
      <c r="M23" s="55" t="s">
        <v>147</v>
      </c>
      <c r="N23" s="55" t="s">
        <v>123</v>
      </c>
      <c r="O23" s="56">
        <v>46127</v>
      </c>
      <c r="P23" s="57">
        <v>12426</v>
      </c>
      <c r="Q23" s="27" t="str">
        <f>VLOOKUP(J23,Tabla!$A$2:$E$40,5,0)</f>
        <v>Gastos Comunes</v>
      </c>
      <c r="R23" s="51">
        <f t="shared" si="0"/>
        <v>12426</v>
      </c>
    </row>
    <row r="24" spans="1:18" ht="15" x14ac:dyDescent="0.25">
      <c r="A24" s="49" t="s">
        <v>50</v>
      </c>
      <c r="B24" s="55" t="s">
        <v>51</v>
      </c>
      <c r="C24" s="55" t="s">
        <v>175</v>
      </c>
      <c r="D24" s="55" t="s">
        <v>3</v>
      </c>
      <c r="E24" s="55" t="s">
        <v>86</v>
      </c>
      <c r="F24" s="55" t="s">
        <v>315</v>
      </c>
      <c r="G24" s="55" t="s">
        <v>315</v>
      </c>
      <c r="H24" s="55" t="s">
        <v>317</v>
      </c>
      <c r="I24" s="55" t="s">
        <v>56</v>
      </c>
      <c r="J24" s="55">
        <v>560146701</v>
      </c>
      <c r="K24" s="55" t="s">
        <v>87</v>
      </c>
      <c r="L24" s="55" t="s">
        <v>2</v>
      </c>
      <c r="M24" s="55" t="s">
        <v>147</v>
      </c>
      <c r="N24" s="55" t="s">
        <v>123</v>
      </c>
      <c r="O24" s="56">
        <v>46127</v>
      </c>
      <c r="P24" s="57">
        <v>-12426</v>
      </c>
      <c r="Q24" s="27" t="str">
        <f>VLOOKUP(J24,Tabla!$A$2:$E$40,5,0)</f>
        <v>Gastos Comunes</v>
      </c>
      <c r="R24" s="51">
        <f t="shared" si="0"/>
        <v>-12426</v>
      </c>
    </row>
    <row r="25" spans="1:18" ht="15" x14ac:dyDescent="0.25">
      <c r="A25" s="49" t="s">
        <v>50</v>
      </c>
      <c r="B25" s="55" t="s">
        <v>51</v>
      </c>
      <c r="C25" s="55" t="s">
        <v>175</v>
      </c>
      <c r="D25" s="55" t="s">
        <v>3</v>
      </c>
      <c r="E25" s="55" t="s">
        <v>86</v>
      </c>
      <c r="F25" s="55" t="s">
        <v>318</v>
      </c>
      <c r="G25" s="55" t="s">
        <v>319</v>
      </c>
      <c r="H25" s="55" t="s">
        <v>320</v>
      </c>
      <c r="I25" s="55" t="s">
        <v>56</v>
      </c>
      <c r="J25" s="55">
        <v>560146701</v>
      </c>
      <c r="K25" s="55" t="s">
        <v>87</v>
      </c>
      <c r="L25" s="55" t="s">
        <v>2</v>
      </c>
      <c r="M25" s="55" t="s">
        <v>147</v>
      </c>
      <c r="N25" s="55" t="s">
        <v>123</v>
      </c>
      <c r="O25" s="56">
        <v>46127</v>
      </c>
      <c r="P25" s="57">
        <v>12426</v>
      </c>
      <c r="Q25" s="27" t="str">
        <f>VLOOKUP(J25,Tabla!$A$2:$E$40,5,0)</f>
        <v>Gastos Comunes</v>
      </c>
      <c r="R25" s="51">
        <f t="shared" si="0"/>
        <v>12426</v>
      </c>
    </row>
    <row r="26" spans="1:18" ht="15" x14ac:dyDescent="0.25">
      <c r="A26" s="49" t="s">
        <v>50</v>
      </c>
      <c r="B26" s="55" t="s">
        <v>51</v>
      </c>
      <c r="C26" s="55" t="s">
        <v>175</v>
      </c>
      <c r="D26" s="55" t="s">
        <v>3</v>
      </c>
      <c r="E26" s="55" t="s">
        <v>86</v>
      </c>
      <c r="F26" s="55" t="s">
        <v>321</v>
      </c>
      <c r="G26" s="55" t="s">
        <v>322</v>
      </c>
      <c r="H26" s="55" t="s">
        <v>321</v>
      </c>
      <c r="I26" s="55" t="s">
        <v>56</v>
      </c>
      <c r="J26" s="55" t="s">
        <v>5</v>
      </c>
      <c r="K26" s="55" t="s">
        <v>120</v>
      </c>
      <c r="L26" s="55" t="s">
        <v>2</v>
      </c>
      <c r="M26" s="55" t="s">
        <v>145</v>
      </c>
      <c r="N26" s="55" t="s">
        <v>123</v>
      </c>
      <c r="O26" s="56">
        <v>46128</v>
      </c>
      <c r="P26" s="57">
        <v>285609</v>
      </c>
      <c r="Q26" s="27" t="str">
        <f>VLOOKUP(J26,Tabla!$A$2:$E$40,5,0)</f>
        <v>Bodegas</v>
      </c>
      <c r="R26" s="51">
        <f t="shared" si="0"/>
        <v>285609</v>
      </c>
    </row>
    <row r="27" spans="1:18" ht="15" x14ac:dyDescent="0.25">
      <c r="A27" s="49" t="s">
        <v>50</v>
      </c>
      <c r="B27" s="55" t="s">
        <v>51</v>
      </c>
      <c r="C27" s="55" t="s">
        <v>180</v>
      </c>
      <c r="D27" s="55" t="s">
        <v>3</v>
      </c>
      <c r="E27" s="55" t="s">
        <v>86</v>
      </c>
      <c r="F27" s="55" t="s">
        <v>323</v>
      </c>
      <c r="G27" s="55" t="s">
        <v>324</v>
      </c>
      <c r="H27" s="55" t="s">
        <v>325</v>
      </c>
      <c r="I27" s="55" t="s">
        <v>56</v>
      </c>
      <c r="J27" s="55">
        <v>818282001</v>
      </c>
      <c r="K27" s="55" t="s">
        <v>112</v>
      </c>
      <c r="L27" s="55" t="s">
        <v>2</v>
      </c>
      <c r="M27" s="55" t="s">
        <v>148</v>
      </c>
      <c r="N27" s="55" t="s">
        <v>123</v>
      </c>
      <c r="O27" s="56">
        <v>46155</v>
      </c>
      <c r="P27" s="57">
        <v>75651</v>
      </c>
      <c r="Q27" s="27" t="str">
        <f>VLOOKUP(J27,Tabla!$A$2:$E$40,5,0)</f>
        <v>Gastos Comunes</v>
      </c>
      <c r="R27" s="51">
        <f t="shared" si="0"/>
        <v>75651</v>
      </c>
    </row>
    <row r="28" spans="1:18" ht="15" x14ac:dyDescent="0.25">
      <c r="A28" s="49" t="s">
        <v>50</v>
      </c>
      <c r="B28" s="55" t="s">
        <v>51</v>
      </c>
      <c r="C28" s="55" t="s">
        <v>180</v>
      </c>
      <c r="D28" s="55" t="s">
        <v>3</v>
      </c>
      <c r="E28" s="55" t="s">
        <v>86</v>
      </c>
      <c r="F28" s="55" t="s">
        <v>326</v>
      </c>
      <c r="G28" s="55" t="s">
        <v>327</v>
      </c>
      <c r="H28" s="55" t="s">
        <v>328</v>
      </c>
      <c r="I28" s="55" t="s">
        <v>56</v>
      </c>
      <c r="J28" s="55">
        <v>818282001</v>
      </c>
      <c r="K28" s="55" t="s">
        <v>125</v>
      </c>
      <c r="L28" s="55" t="s">
        <v>2</v>
      </c>
      <c r="M28" s="55" t="s">
        <v>149</v>
      </c>
      <c r="N28" s="55" t="s">
        <v>123</v>
      </c>
      <c r="O28" s="56">
        <v>46155</v>
      </c>
      <c r="P28" s="57">
        <v>831540</v>
      </c>
      <c r="Q28" s="27" t="str">
        <f>VLOOKUP(J28,Tabla!$A$2:$E$40,5,0)</f>
        <v>Gastos Comunes</v>
      </c>
      <c r="R28" s="51">
        <f t="shared" si="0"/>
        <v>831540</v>
      </c>
    </row>
    <row r="29" spans="1:18" ht="15" x14ac:dyDescent="0.25">
      <c r="A29" s="49" t="s">
        <v>50</v>
      </c>
      <c r="B29" s="55" t="s">
        <v>51</v>
      </c>
      <c r="C29" s="55" t="s">
        <v>180</v>
      </c>
      <c r="D29" s="55" t="s">
        <v>3</v>
      </c>
      <c r="E29" s="55" t="s">
        <v>86</v>
      </c>
      <c r="F29" s="55" t="s">
        <v>329</v>
      </c>
      <c r="G29" s="55" t="s">
        <v>330</v>
      </c>
      <c r="H29" s="55" t="s">
        <v>329</v>
      </c>
      <c r="I29" s="55" t="s">
        <v>56</v>
      </c>
      <c r="J29" s="55">
        <v>69657036</v>
      </c>
      <c r="K29" s="55" t="s">
        <v>150</v>
      </c>
      <c r="L29" s="55" t="s">
        <v>2</v>
      </c>
      <c r="M29" s="55" t="s">
        <v>146</v>
      </c>
      <c r="N29" s="55" t="s">
        <v>123</v>
      </c>
      <c r="O29" s="56">
        <v>46155</v>
      </c>
      <c r="P29" s="57">
        <v>200668</v>
      </c>
      <c r="Q29" s="27" t="str">
        <f>VLOOKUP(J29,Tabla!$A$2:$E$40,5,0)</f>
        <v>Arriendo de estacionamientos</v>
      </c>
      <c r="R29" s="51">
        <f t="shared" si="0"/>
        <v>200668</v>
      </c>
    </row>
    <row r="30" spans="1:18" ht="15" x14ac:dyDescent="0.25">
      <c r="A30" s="49" t="s">
        <v>50</v>
      </c>
      <c r="B30" s="55" t="s">
        <v>51</v>
      </c>
      <c r="C30" s="55" t="s">
        <v>180</v>
      </c>
      <c r="D30" s="55" t="s">
        <v>3</v>
      </c>
      <c r="E30" s="55" t="s">
        <v>86</v>
      </c>
      <c r="F30" s="55" t="s">
        <v>331</v>
      </c>
      <c r="G30" s="55" t="s">
        <v>332</v>
      </c>
      <c r="H30" s="55" t="s">
        <v>333</v>
      </c>
      <c r="I30" s="55" t="s">
        <v>56</v>
      </c>
      <c r="J30" s="55">
        <v>560146701</v>
      </c>
      <c r="K30" s="55" t="s">
        <v>87</v>
      </c>
      <c r="L30" s="55" t="s">
        <v>2</v>
      </c>
      <c r="M30" s="55" t="s">
        <v>147</v>
      </c>
      <c r="N30" s="55" t="s">
        <v>123</v>
      </c>
      <c r="O30" s="56">
        <v>46156</v>
      </c>
      <c r="P30" s="57">
        <v>12512</v>
      </c>
      <c r="Q30" s="27" t="str">
        <f>VLOOKUP(J30,Tabla!$A$2:$E$40,5,0)</f>
        <v>Gastos Comunes</v>
      </c>
      <c r="R30" s="51">
        <f t="shared" si="0"/>
        <v>12512</v>
      </c>
    </row>
    <row r="31" spans="1:18" ht="15" x14ac:dyDescent="0.25">
      <c r="A31" s="49" t="s">
        <v>50</v>
      </c>
      <c r="B31" s="55" t="s">
        <v>51</v>
      </c>
      <c r="C31" s="55" t="s">
        <v>180</v>
      </c>
      <c r="D31" s="55" t="s">
        <v>3</v>
      </c>
      <c r="E31" s="55" t="s">
        <v>86</v>
      </c>
      <c r="F31" s="55" t="s">
        <v>334</v>
      </c>
      <c r="G31" s="55" t="s">
        <v>335</v>
      </c>
      <c r="H31" s="55" t="s">
        <v>334</v>
      </c>
      <c r="I31" s="55" t="s">
        <v>56</v>
      </c>
      <c r="J31" s="55" t="s">
        <v>5</v>
      </c>
      <c r="K31" s="55" t="s">
        <v>336</v>
      </c>
      <c r="L31" s="55" t="s">
        <v>2</v>
      </c>
      <c r="M31" s="55" t="s">
        <v>145</v>
      </c>
      <c r="N31" s="55" t="s">
        <v>123</v>
      </c>
      <c r="O31" s="56">
        <v>46169</v>
      </c>
      <c r="P31" s="57">
        <v>285609</v>
      </c>
      <c r="Q31" s="27" t="str">
        <f>VLOOKUP(J31,Tabla!$A$2:$E$40,5,0)</f>
        <v>Bodegas</v>
      </c>
      <c r="R31" s="51">
        <f t="shared" si="0"/>
        <v>285609</v>
      </c>
    </row>
    <row r="32" spans="1:18" ht="15" x14ac:dyDescent="0.25">
      <c r="A32" s="49" t="s">
        <v>50</v>
      </c>
      <c r="B32" s="55" t="s">
        <v>51</v>
      </c>
      <c r="C32" s="55" t="s">
        <v>180</v>
      </c>
      <c r="D32" s="55" t="s">
        <v>3</v>
      </c>
      <c r="E32" s="55" t="s">
        <v>86</v>
      </c>
      <c r="F32" s="55" t="s">
        <v>337</v>
      </c>
      <c r="G32" s="55" t="s">
        <v>338</v>
      </c>
      <c r="H32" s="55" t="s">
        <v>337</v>
      </c>
      <c r="I32" s="55" t="s">
        <v>56</v>
      </c>
      <c r="J32" s="55">
        <v>69657036</v>
      </c>
      <c r="K32" s="55" t="s">
        <v>339</v>
      </c>
      <c r="L32" s="55" t="s">
        <v>2</v>
      </c>
      <c r="M32" s="55" t="s">
        <v>146</v>
      </c>
      <c r="N32" s="55" t="s">
        <v>123</v>
      </c>
      <c r="O32" s="56">
        <v>46169</v>
      </c>
      <c r="P32" s="57">
        <v>203138</v>
      </c>
      <c r="Q32" s="27" t="str">
        <f>VLOOKUP(J32,Tabla!$A$2:$E$40,5,0)</f>
        <v>Arriendo de estacionamientos</v>
      </c>
      <c r="R32" s="51">
        <f t="shared" si="0"/>
        <v>203138</v>
      </c>
    </row>
    <row r="33" spans="1:18" ht="15" x14ac:dyDescent="0.25">
      <c r="A33" s="49" t="s">
        <v>50</v>
      </c>
      <c r="B33" s="55" t="s">
        <v>51</v>
      </c>
      <c r="C33" s="55" t="s">
        <v>185</v>
      </c>
      <c r="D33" s="55" t="s">
        <v>3</v>
      </c>
      <c r="E33" s="55" t="s">
        <v>86</v>
      </c>
      <c r="F33" s="55" t="s">
        <v>340</v>
      </c>
      <c r="G33" s="55" t="s">
        <v>341</v>
      </c>
      <c r="H33" s="55" t="s">
        <v>342</v>
      </c>
      <c r="I33" s="55" t="s">
        <v>56</v>
      </c>
      <c r="J33" s="55">
        <v>818282001</v>
      </c>
      <c r="K33" s="55" t="s">
        <v>112</v>
      </c>
      <c r="L33" s="55" t="s">
        <v>2</v>
      </c>
      <c r="M33" s="55" t="s">
        <v>148</v>
      </c>
      <c r="N33" s="55" t="s">
        <v>123</v>
      </c>
      <c r="O33" s="56">
        <v>46183</v>
      </c>
      <c r="P33" s="57">
        <v>76920</v>
      </c>
      <c r="Q33" s="27" t="str">
        <f>VLOOKUP(J33,Tabla!$A$2:$E$40,5,0)</f>
        <v>Gastos Comunes</v>
      </c>
      <c r="R33" s="51">
        <f t="shared" si="0"/>
        <v>76920</v>
      </c>
    </row>
    <row r="34" spans="1:18" ht="15" x14ac:dyDescent="0.25">
      <c r="A34" s="49" t="s">
        <v>50</v>
      </c>
      <c r="B34" s="55" t="s">
        <v>51</v>
      </c>
      <c r="C34" s="55" t="s">
        <v>185</v>
      </c>
      <c r="D34" s="55" t="s">
        <v>3</v>
      </c>
      <c r="E34" s="55" t="s">
        <v>86</v>
      </c>
      <c r="F34" s="55" t="s">
        <v>343</v>
      </c>
      <c r="G34" s="55" t="s">
        <v>344</v>
      </c>
      <c r="H34" s="55" t="s">
        <v>345</v>
      </c>
      <c r="I34" s="55" t="s">
        <v>56</v>
      </c>
      <c r="J34" s="55">
        <v>818282001</v>
      </c>
      <c r="K34" s="55" t="s">
        <v>125</v>
      </c>
      <c r="L34" s="55" t="s">
        <v>2</v>
      </c>
      <c r="M34" s="55" t="s">
        <v>149</v>
      </c>
      <c r="N34" s="55" t="s">
        <v>123</v>
      </c>
      <c r="O34" s="56">
        <v>46183</v>
      </c>
      <c r="P34" s="57">
        <v>844529</v>
      </c>
      <c r="Q34" s="27" t="str">
        <f>VLOOKUP(J34,Tabla!$A$2:$E$40,5,0)</f>
        <v>Gastos Comunes</v>
      </c>
      <c r="R34" s="51">
        <f t="shared" si="0"/>
        <v>844529</v>
      </c>
    </row>
    <row r="35" spans="1:18" ht="15" x14ac:dyDescent="0.25">
      <c r="A35" s="49" t="s">
        <v>50</v>
      </c>
      <c r="B35" s="55" t="s">
        <v>51</v>
      </c>
      <c r="C35" s="55" t="s">
        <v>185</v>
      </c>
      <c r="D35" s="55" t="s">
        <v>3</v>
      </c>
      <c r="E35" s="55" t="s">
        <v>86</v>
      </c>
      <c r="F35" s="55" t="s">
        <v>346</v>
      </c>
      <c r="G35" s="55" t="s">
        <v>347</v>
      </c>
      <c r="H35" s="55" t="s">
        <v>348</v>
      </c>
      <c r="I35" s="55" t="s">
        <v>56</v>
      </c>
      <c r="J35" s="55">
        <v>560146701</v>
      </c>
      <c r="K35" s="55" t="s">
        <v>87</v>
      </c>
      <c r="L35" s="55" t="s">
        <v>2</v>
      </c>
      <c r="M35" s="55" t="s">
        <v>147</v>
      </c>
      <c r="N35" s="55" t="s">
        <v>123</v>
      </c>
      <c r="O35" s="56">
        <v>46195</v>
      </c>
      <c r="P35" s="57">
        <v>12570</v>
      </c>
      <c r="Q35" s="27" t="str">
        <f>VLOOKUP(J35,Tabla!$A$2:$E$40,5,0)</f>
        <v>Gastos Comunes</v>
      </c>
      <c r="R35" s="51">
        <f t="shared" si="0"/>
        <v>12570</v>
      </c>
    </row>
    <row r="36" spans="1:18" ht="15" x14ac:dyDescent="0.25">
      <c r="A36" s="49" t="s">
        <v>50</v>
      </c>
      <c r="B36" s="55" t="s">
        <v>54</v>
      </c>
      <c r="C36" s="55" t="s">
        <v>175</v>
      </c>
      <c r="D36" s="55" t="s">
        <v>3</v>
      </c>
      <c r="E36" s="55" t="s">
        <v>86</v>
      </c>
      <c r="F36" s="55" t="s">
        <v>349</v>
      </c>
      <c r="G36" s="55" t="s">
        <v>350</v>
      </c>
      <c r="H36" s="55" t="s">
        <v>349</v>
      </c>
      <c r="I36" s="55" t="s">
        <v>56</v>
      </c>
      <c r="J36" s="55">
        <v>87710327</v>
      </c>
      <c r="K36" s="55" t="s">
        <v>154</v>
      </c>
      <c r="L36" s="55" t="s">
        <v>2</v>
      </c>
      <c r="M36" s="55" t="s">
        <v>151</v>
      </c>
      <c r="N36" s="55" t="s">
        <v>123</v>
      </c>
      <c r="O36" s="56">
        <v>46120</v>
      </c>
      <c r="P36" s="57">
        <v>435045</v>
      </c>
      <c r="Q36" s="27" t="str">
        <f>VLOOKUP(J36,Tabla!$A$2:$E$40,5,0)</f>
        <v>Arriendo de Inmuebles</v>
      </c>
      <c r="R36" s="51">
        <f t="shared" si="0"/>
        <v>435045</v>
      </c>
    </row>
    <row r="37" spans="1:18" ht="15" x14ac:dyDescent="0.25">
      <c r="A37" s="49" t="s">
        <v>50</v>
      </c>
      <c r="B37" s="55" t="s">
        <v>54</v>
      </c>
      <c r="C37" s="55" t="s">
        <v>175</v>
      </c>
      <c r="D37" s="55" t="s">
        <v>3</v>
      </c>
      <c r="E37" s="55" t="s">
        <v>86</v>
      </c>
      <c r="F37" s="55" t="s">
        <v>351</v>
      </c>
      <c r="G37" s="55" t="s">
        <v>352</v>
      </c>
      <c r="H37" s="55" t="s">
        <v>353</v>
      </c>
      <c r="I37" s="55" t="s">
        <v>56</v>
      </c>
      <c r="J37" s="55">
        <v>560845804</v>
      </c>
      <c r="K37" s="55" t="s">
        <v>113</v>
      </c>
      <c r="L37" s="55" t="s">
        <v>2</v>
      </c>
      <c r="M37" s="55" t="s">
        <v>153</v>
      </c>
      <c r="N37" s="55" t="s">
        <v>123</v>
      </c>
      <c r="O37" s="56">
        <v>46125</v>
      </c>
      <c r="P37" s="57">
        <v>553645</v>
      </c>
      <c r="Q37" s="27" t="str">
        <f>VLOOKUP(J37,Tabla!$A$2:$E$40,5,0)</f>
        <v>Gastos Comunes</v>
      </c>
      <c r="R37" s="51">
        <f t="shared" si="0"/>
        <v>553645</v>
      </c>
    </row>
    <row r="38" spans="1:18" ht="15" x14ac:dyDescent="0.25">
      <c r="A38" s="49" t="s">
        <v>50</v>
      </c>
      <c r="B38" s="55" t="s">
        <v>54</v>
      </c>
      <c r="C38" s="55" t="s">
        <v>180</v>
      </c>
      <c r="D38" s="55" t="s">
        <v>3</v>
      </c>
      <c r="E38" s="55" t="s">
        <v>86</v>
      </c>
      <c r="F38" s="55" t="s">
        <v>354</v>
      </c>
      <c r="G38" s="55" t="s">
        <v>355</v>
      </c>
      <c r="H38" s="55" t="s">
        <v>356</v>
      </c>
      <c r="I38" s="55" t="s">
        <v>56</v>
      </c>
      <c r="J38" s="55">
        <v>560845804</v>
      </c>
      <c r="K38" s="55" t="s">
        <v>113</v>
      </c>
      <c r="L38" s="55" t="s">
        <v>2</v>
      </c>
      <c r="M38" s="55" t="s">
        <v>153</v>
      </c>
      <c r="N38" s="55" t="s">
        <v>123</v>
      </c>
      <c r="O38" s="56">
        <v>46155</v>
      </c>
      <c r="P38" s="57">
        <v>549149</v>
      </c>
      <c r="Q38" s="27" t="str">
        <f>VLOOKUP(J38,Tabla!$A$2:$E$40,5,0)</f>
        <v>Gastos Comunes</v>
      </c>
      <c r="R38" s="51">
        <f t="shared" si="0"/>
        <v>549149</v>
      </c>
    </row>
    <row r="39" spans="1:18" ht="15" x14ac:dyDescent="0.25">
      <c r="A39" s="49" t="s">
        <v>50</v>
      </c>
      <c r="B39" s="55" t="s">
        <v>54</v>
      </c>
      <c r="C39" s="55" t="s">
        <v>180</v>
      </c>
      <c r="D39" s="55" t="s">
        <v>3</v>
      </c>
      <c r="E39" s="55" t="s">
        <v>86</v>
      </c>
      <c r="F39" s="55" t="s">
        <v>357</v>
      </c>
      <c r="G39" s="55" t="s">
        <v>358</v>
      </c>
      <c r="H39" s="55" t="s">
        <v>357</v>
      </c>
      <c r="I39" s="55" t="s">
        <v>56</v>
      </c>
      <c r="J39" s="55">
        <v>87710327</v>
      </c>
      <c r="K39" s="55" t="s">
        <v>154</v>
      </c>
      <c r="L39" s="55" t="s">
        <v>2</v>
      </c>
      <c r="M39" s="55" t="s">
        <v>151</v>
      </c>
      <c r="N39" s="55" t="s">
        <v>123</v>
      </c>
      <c r="O39" s="56">
        <v>46155</v>
      </c>
      <c r="P39" s="57">
        <v>435045</v>
      </c>
      <c r="Q39" s="27" t="str">
        <f>VLOOKUP(J39,Tabla!$A$2:$E$40,5,0)</f>
        <v>Arriendo de Inmuebles</v>
      </c>
      <c r="R39" s="51">
        <f t="shared" si="0"/>
        <v>435045</v>
      </c>
    </row>
    <row r="40" spans="1:18" ht="15" x14ac:dyDescent="0.25">
      <c r="A40" s="49" t="s">
        <v>50</v>
      </c>
      <c r="B40" s="55" t="s">
        <v>54</v>
      </c>
      <c r="C40" s="55" t="s">
        <v>185</v>
      </c>
      <c r="D40" s="55" t="s">
        <v>3</v>
      </c>
      <c r="E40" s="55" t="s">
        <v>86</v>
      </c>
      <c r="F40" s="55" t="s">
        <v>359</v>
      </c>
      <c r="G40" s="55" t="s">
        <v>360</v>
      </c>
      <c r="H40" s="55" t="s">
        <v>361</v>
      </c>
      <c r="I40" s="55" t="s">
        <v>56</v>
      </c>
      <c r="J40" s="55">
        <v>560845804</v>
      </c>
      <c r="K40" s="55" t="s">
        <v>113</v>
      </c>
      <c r="L40" s="55" t="s">
        <v>2</v>
      </c>
      <c r="M40" s="55" t="s">
        <v>153</v>
      </c>
      <c r="N40" s="55" t="s">
        <v>123</v>
      </c>
      <c r="O40" s="56">
        <v>46183</v>
      </c>
      <c r="P40" s="57">
        <v>553851</v>
      </c>
      <c r="Q40" s="27" t="str">
        <f>VLOOKUP(J40,Tabla!$A$2:$E$40,5,0)</f>
        <v>Gastos Comunes</v>
      </c>
      <c r="R40" s="51">
        <f t="shared" si="0"/>
        <v>553851</v>
      </c>
    </row>
    <row r="41" spans="1:18" ht="15" x14ac:dyDescent="0.25">
      <c r="A41" s="49" t="s">
        <v>50</v>
      </c>
      <c r="B41" s="55" t="s">
        <v>54</v>
      </c>
      <c r="C41" s="55" t="s">
        <v>185</v>
      </c>
      <c r="D41" s="55" t="s">
        <v>3</v>
      </c>
      <c r="E41" s="55" t="s">
        <v>86</v>
      </c>
      <c r="F41" s="55" t="s">
        <v>362</v>
      </c>
      <c r="G41" s="55" t="s">
        <v>363</v>
      </c>
      <c r="H41" s="55" t="s">
        <v>362</v>
      </c>
      <c r="I41" s="55" t="s">
        <v>56</v>
      </c>
      <c r="J41" s="55">
        <v>87710327</v>
      </c>
      <c r="K41" s="55" t="s">
        <v>364</v>
      </c>
      <c r="L41" s="55" t="s">
        <v>2</v>
      </c>
      <c r="M41" s="55" t="s">
        <v>151</v>
      </c>
      <c r="N41" s="55" t="s">
        <v>123</v>
      </c>
      <c r="O41" s="56">
        <v>46188</v>
      </c>
      <c r="P41" s="57">
        <v>435045</v>
      </c>
      <c r="Q41" s="27" t="str">
        <f>VLOOKUP(J41,Tabla!$A$2:$E$40,5,0)</f>
        <v>Arriendo de Inmuebles</v>
      </c>
      <c r="R41" s="51">
        <f t="shared" si="0"/>
        <v>435045</v>
      </c>
    </row>
    <row r="42" spans="1:18" ht="15" x14ac:dyDescent="0.25">
      <c r="A42" s="49" t="s">
        <v>50</v>
      </c>
      <c r="B42" s="55" t="s">
        <v>57</v>
      </c>
      <c r="C42" s="55" t="s">
        <v>175</v>
      </c>
      <c r="D42" s="55" t="s">
        <v>3</v>
      </c>
      <c r="E42" s="55" t="s">
        <v>86</v>
      </c>
      <c r="F42" s="55" t="s">
        <v>365</v>
      </c>
      <c r="G42" s="55" t="s">
        <v>366</v>
      </c>
      <c r="H42" s="55" t="s">
        <v>365</v>
      </c>
      <c r="I42" s="55" t="s">
        <v>56</v>
      </c>
      <c r="J42" s="55">
        <v>965670904</v>
      </c>
      <c r="K42" s="55" t="s">
        <v>367</v>
      </c>
      <c r="L42" s="55" t="s">
        <v>2</v>
      </c>
      <c r="M42" s="55" t="s">
        <v>155</v>
      </c>
      <c r="N42" s="55" t="s">
        <v>123</v>
      </c>
      <c r="O42" s="56">
        <v>46120</v>
      </c>
      <c r="P42" s="57">
        <v>6647591</v>
      </c>
      <c r="Q42" s="27" t="str">
        <f>VLOOKUP(J42,Tabla!$A$2:$E$40,5,0)</f>
        <v>Arriendo de Inmuebles</v>
      </c>
      <c r="R42" s="51">
        <f t="shared" si="0"/>
        <v>6647591</v>
      </c>
    </row>
    <row r="43" spans="1:18" ht="15" x14ac:dyDescent="0.25">
      <c r="A43" s="49" t="s">
        <v>50</v>
      </c>
      <c r="B43" s="55" t="s">
        <v>57</v>
      </c>
      <c r="C43" s="55" t="s">
        <v>180</v>
      </c>
      <c r="D43" s="55" t="s">
        <v>3</v>
      </c>
      <c r="E43" s="55" t="s">
        <v>86</v>
      </c>
      <c r="F43" s="55" t="s">
        <v>368</v>
      </c>
      <c r="G43" s="55" t="s">
        <v>369</v>
      </c>
      <c r="H43" s="55" t="s">
        <v>368</v>
      </c>
      <c r="I43" s="55" t="s">
        <v>56</v>
      </c>
      <c r="J43" s="55">
        <v>965670904</v>
      </c>
      <c r="K43" s="55" t="s">
        <v>370</v>
      </c>
      <c r="L43" s="55" t="s">
        <v>2</v>
      </c>
      <c r="M43" s="55" t="s">
        <v>155</v>
      </c>
      <c r="N43" s="55" t="s">
        <v>123</v>
      </c>
      <c r="O43" s="56">
        <v>46155</v>
      </c>
      <c r="P43" s="57">
        <v>6705166</v>
      </c>
      <c r="Q43" s="27" t="str">
        <f>VLOOKUP(J43,Tabla!$A$2:$E$40,5,0)</f>
        <v>Arriendo de Inmuebles</v>
      </c>
      <c r="R43" s="51">
        <f t="shared" si="0"/>
        <v>6705166</v>
      </c>
    </row>
    <row r="44" spans="1:18" ht="15" x14ac:dyDescent="0.25">
      <c r="A44" s="49" t="s">
        <v>50</v>
      </c>
      <c r="B44" s="55" t="s">
        <v>57</v>
      </c>
      <c r="C44" s="55" t="s">
        <v>185</v>
      </c>
      <c r="D44" s="55" t="s">
        <v>3</v>
      </c>
      <c r="E44" s="55" t="s">
        <v>86</v>
      </c>
      <c r="F44" s="55" t="s">
        <v>371</v>
      </c>
      <c r="G44" s="55" t="s">
        <v>372</v>
      </c>
      <c r="H44" s="55" t="s">
        <v>371</v>
      </c>
      <c r="I44" s="55" t="s">
        <v>56</v>
      </c>
      <c r="J44" s="55">
        <v>965670904</v>
      </c>
      <c r="K44" s="55" t="s">
        <v>373</v>
      </c>
      <c r="L44" s="55" t="s">
        <v>2</v>
      </c>
      <c r="M44" s="55" t="s">
        <v>155</v>
      </c>
      <c r="N44" s="55" t="s">
        <v>123</v>
      </c>
      <c r="O44" s="56">
        <v>46183</v>
      </c>
      <c r="P44" s="57">
        <v>6790024</v>
      </c>
      <c r="Q44" s="27" t="str">
        <f>VLOOKUP(J44,Tabla!$A$2:$E$40,5,0)</f>
        <v>Arriendo de Inmuebles</v>
      </c>
      <c r="R44" s="51">
        <f t="shared" si="0"/>
        <v>6790024</v>
      </c>
    </row>
    <row r="45" spans="1:18" ht="15" x14ac:dyDescent="0.25">
      <c r="A45" s="49" t="s">
        <v>50</v>
      </c>
      <c r="B45" s="55" t="s">
        <v>58</v>
      </c>
      <c r="C45" s="55" t="s">
        <v>175</v>
      </c>
      <c r="D45" s="55" t="s">
        <v>3</v>
      </c>
      <c r="E45" s="55" t="s">
        <v>86</v>
      </c>
      <c r="F45" s="55" t="s">
        <v>374</v>
      </c>
      <c r="G45" s="55" t="s">
        <v>375</v>
      </c>
      <c r="H45" s="55" t="s">
        <v>376</v>
      </c>
      <c r="I45" s="55" t="s">
        <v>56</v>
      </c>
      <c r="J45" s="55">
        <v>560538006</v>
      </c>
      <c r="K45" s="55" t="s">
        <v>114</v>
      </c>
      <c r="L45" s="55" t="s">
        <v>2</v>
      </c>
      <c r="M45" s="55" t="s">
        <v>156</v>
      </c>
      <c r="N45" s="55" t="s">
        <v>123</v>
      </c>
      <c r="O45" s="56">
        <v>46121</v>
      </c>
      <c r="P45" s="57">
        <v>-792620</v>
      </c>
      <c r="Q45" s="27" t="str">
        <f>VLOOKUP(J45,Tabla!$A$2:$E$40,5,0)</f>
        <v>Gastos Comunes</v>
      </c>
      <c r="R45" s="51">
        <f t="shared" si="0"/>
        <v>-792620</v>
      </c>
    </row>
    <row r="46" spans="1:18" ht="15" x14ac:dyDescent="0.25">
      <c r="A46" s="49" t="s">
        <v>50</v>
      </c>
      <c r="B46" s="55" t="s">
        <v>58</v>
      </c>
      <c r="C46" s="55" t="s">
        <v>175</v>
      </c>
      <c r="D46" s="55" t="s">
        <v>3</v>
      </c>
      <c r="E46" s="55" t="s">
        <v>86</v>
      </c>
      <c r="F46" s="55" t="s">
        <v>374</v>
      </c>
      <c r="G46" s="55" t="s">
        <v>377</v>
      </c>
      <c r="H46" s="55" t="s">
        <v>376</v>
      </c>
      <c r="I46" s="55" t="s">
        <v>56</v>
      </c>
      <c r="J46" s="55">
        <v>560538006</v>
      </c>
      <c r="K46" s="55" t="s">
        <v>114</v>
      </c>
      <c r="L46" s="55" t="s">
        <v>2</v>
      </c>
      <c r="M46" s="55" t="s">
        <v>156</v>
      </c>
      <c r="N46" s="55" t="s">
        <v>123</v>
      </c>
      <c r="O46" s="56">
        <v>46121</v>
      </c>
      <c r="P46" s="57">
        <v>792620</v>
      </c>
      <c r="Q46" s="27" t="str">
        <f>VLOOKUP(J46,Tabla!$A$2:$E$40,5,0)</f>
        <v>Gastos Comunes</v>
      </c>
      <c r="R46" s="51">
        <f t="shared" si="0"/>
        <v>792620</v>
      </c>
    </row>
    <row r="47" spans="1:18" ht="15" x14ac:dyDescent="0.25">
      <c r="A47" s="49" t="s">
        <v>50</v>
      </c>
      <c r="B47" s="55" t="s">
        <v>58</v>
      </c>
      <c r="C47" s="55" t="s">
        <v>175</v>
      </c>
      <c r="D47" s="55" t="s">
        <v>3</v>
      </c>
      <c r="E47" s="55" t="s">
        <v>86</v>
      </c>
      <c r="F47" s="55" t="s">
        <v>374</v>
      </c>
      <c r="G47" s="55" t="s">
        <v>375</v>
      </c>
      <c r="H47" s="55" t="s">
        <v>376</v>
      </c>
      <c r="I47" s="55" t="s">
        <v>56</v>
      </c>
      <c r="J47" s="55">
        <v>560538006</v>
      </c>
      <c r="K47" s="55" t="s">
        <v>114</v>
      </c>
      <c r="L47" s="55" t="s">
        <v>2</v>
      </c>
      <c r="M47" s="55" t="s">
        <v>156</v>
      </c>
      <c r="N47" s="55" t="s">
        <v>123</v>
      </c>
      <c r="O47" s="56">
        <v>46121</v>
      </c>
      <c r="P47" s="57">
        <v>792620</v>
      </c>
      <c r="Q47" s="27" t="str">
        <f>VLOOKUP(J47,Tabla!$A$2:$E$40,5,0)</f>
        <v>Gastos Comunes</v>
      </c>
      <c r="R47" s="51">
        <f t="shared" si="0"/>
        <v>792620</v>
      </c>
    </row>
    <row r="48" spans="1:18" ht="15" x14ac:dyDescent="0.25">
      <c r="A48" s="49" t="s">
        <v>50</v>
      </c>
      <c r="B48" s="55" t="s">
        <v>58</v>
      </c>
      <c r="C48" s="55" t="s">
        <v>180</v>
      </c>
      <c r="D48" s="55" t="s">
        <v>3</v>
      </c>
      <c r="E48" s="55" t="s">
        <v>86</v>
      </c>
      <c r="F48" s="55" t="s">
        <v>378</v>
      </c>
      <c r="G48" s="55" t="s">
        <v>379</v>
      </c>
      <c r="H48" s="55" t="s">
        <v>380</v>
      </c>
      <c r="I48" s="55" t="s">
        <v>56</v>
      </c>
      <c r="J48" s="55">
        <v>560538006</v>
      </c>
      <c r="K48" s="55" t="s">
        <v>114</v>
      </c>
      <c r="L48" s="55" t="s">
        <v>2</v>
      </c>
      <c r="M48" s="55" t="s">
        <v>156</v>
      </c>
      <c r="N48" s="55" t="s">
        <v>123</v>
      </c>
      <c r="O48" s="56">
        <v>46156</v>
      </c>
      <c r="P48" s="57">
        <v>778039</v>
      </c>
      <c r="Q48" s="27" t="str">
        <f>VLOOKUP(J48,Tabla!$A$2:$E$40,5,0)</f>
        <v>Gastos Comunes</v>
      </c>
      <c r="R48" s="51">
        <f t="shared" si="0"/>
        <v>778039</v>
      </c>
    </row>
    <row r="49" spans="1:18" ht="15" x14ac:dyDescent="0.25">
      <c r="A49" s="49" t="s">
        <v>50</v>
      </c>
      <c r="B49" s="55" t="s">
        <v>58</v>
      </c>
      <c r="C49" s="55" t="s">
        <v>185</v>
      </c>
      <c r="D49" s="55" t="s">
        <v>3</v>
      </c>
      <c r="E49" s="55" t="s">
        <v>86</v>
      </c>
      <c r="F49" s="55" t="s">
        <v>381</v>
      </c>
      <c r="G49" s="55" t="s">
        <v>382</v>
      </c>
      <c r="H49" s="55" t="s">
        <v>383</v>
      </c>
      <c r="I49" s="55" t="s">
        <v>56</v>
      </c>
      <c r="J49" s="55">
        <v>560538006</v>
      </c>
      <c r="K49" s="55" t="s">
        <v>114</v>
      </c>
      <c r="L49" s="55" t="s">
        <v>2</v>
      </c>
      <c r="M49" s="55" t="s">
        <v>156</v>
      </c>
      <c r="N49" s="55" t="s">
        <v>123</v>
      </c>
      <c r="O49" s="56">
        <v>46195</v>
      </c>
      <c r="P49" s="57">
        <v>786094</v>
      </c>
      <c r="Q49" s="27" t="str">
        <f>VLOOKUP(J49,Tabla!$A$2:$E$40,5,0)</f>
        <v>Gastos Comunes</v>
      </c>
      <c r="R49" s="51">
        <f t="shared" si="0"/>
        <v>786094</v>
      </c>
    </row>
    <row r="50" spans="1:18" ht="15" x14ac:dyDescent="0.25">
      <c r="A50" s="49" t="s">
        <v>50</v>
      </c>
      <c r="B50" s="55" t="s">
        <v>53</v>
      </c>
      <c r="C50" s="55" t="s">
        <v>175</v>
      </c>
      <c r="D50" s="55" t="s">
        <v>3</v>
      </c>
      <c r="E50" s="55" t="s">
        <v>86</v>
      </c>
      <c r="F50" s="55" t="s">
        <v>384</v>
      </c>
      <c r="G50" s="55" t="s">
        <v>385</v>
      </c>
      <c r="H50" s="55" t="s">
        <v>386</v>
      </c>
      <c r="I50" s="55" t="s">
        <v>56</v>
      </c>
      <c r="J50" s="55">
        <v>560040008</v>
      </c>
      <c r="K50" s="55" t="s">
        <v>117</v>
      </c>
      <c r="L50" s="55" t="s">
        <v>2</v>
      </c>
      <c r="M50" s="55" t="s">
        <v>159</v>
      </c>
      <c r="N50" s="55" t="s">
        <v>123</v>
      </c>
      <c r="O50" s="56">
        <v>46120</v>
      </c>
      <c r="P50" s="57">
        <v>687860</v>
      </c>
      <c r="Q50" s="27" t="str">
        <f>VLOOKUP(J50,Tabla!$A$2:$E$40,5,0)</f>
        <v>Gastos Comunes</v>
      </c>
      <c r="R50" s="51">
        <f t="shared" si="0"/>
        <v>687860</v>
      </c>
    </row>
    <row r="51" spans="1:18" ht="15" x14ac:dyDescent="0.25">
      <c r="A51" s="49" t="s">
        <v>50</v>
      </c>
      <c r="B51" s="55" t="s">
        <v>53</v>
      </c>
      <c r="C51" s="55" t="s">
        <v>175</v>
      </c>
      <c r="D51" s="55" t="s">
        <v>3</v>
      </c>
      <c r="E51" s="55" t="s">
        <v>86</v>
      </c>
      <c r="F51" s="55" t="s">
        <v>387</v>
      </c>
      <c r="G51" s="55" t="s">
        <v>388</v>
      </c>
      <c r="H51" s="55" t="s">
        <v>389</v>
      </c>
      <c r="I51" s="55" t="s">
        <v>56</v>
      </c>
      <c r="J51" s="55">
        <v>560157703</v>
      </c>
      <c r="K51" s="55" t="s">
        <v>118</v>
      </c>
      <c r="L51" s="55" t="s">
        <v>2</v>
      </c>
      <c r="M51" s="55" t="s">
        <v>157</v>
      </c>
      <c r="N51" s="55" t="s">
        <v>123</v>
      </c>
      <c r="O51" s="56">
        <v>46120</v>
      </c>
      <c r="P51" s="57">
        <v>513671</v>
      </c>
      <c r="Q51" s="27" t="str">
        <f>VLOOKUP(J51,Tabla!$A$2:$E$40,5,0)</f>
        <v>Gastos Comunes</v>
      </c>
      <c r="R51" s="51">
        <f t="shared" si="0"/>
        <v>513671</v>
      </c>
    </row>
    <row r="52" spans="1:18" ht="15" x14ac:dyDescent="0.25">
      <c r="A52" s="49" t="s">
        <v>50</v>
      </c>
      <c r="B52" s="55" t="s">
        <v>53</v>
      </c>
      <c r="C52" s="55" t="s">
        <v>175</v>
      </c>
      <c r="D52" s="55" t="s">
        <v>3</v>
      </c>
      <c r="E52" s="55" t="s">
        <v>86</v>
      </c>
      <c r="F52" s="55" t="s">
        <v>390</v>
      </c>
      <c r="G52" s="55" t="s">
        <v>391</v>
      </c>
      <c r="H52" s="55" t="s">
        <v>392</v>
      </c>
      <c r="I52" s="55" t="s">
        <v>56</v>
      </c>
      <c r="J52" s="55">
        <v>560040008</v>
      </c>
      <c r="K52" s="55" t="s">
        <v>115</v>
      </c>
      <c r="L52" s="55" t="s">
        <v>2</v>
      </c>
      <c r="M52" s="55" t="s">
        <v>158</v>
      </c>
      <c r="N52" s="55" t="s">
        <v>123</v>
      </c>
      <c r="O52" s="56">
        <v>46121</v>
      </c>
      <c r="P52" s="57">
        <v>52101</v>
      </c>
      <c r="Q52" s="27" t="str">
        <f>VLOOKUP(J52,Tabla!$A$2:$E$40,5,0)</f>
        <v>Gastos Comunes</v>
      </c>
      <c r="R52" s="51">
        <f t="shared" si="0"/>
        <v>52101</v>
      </c>
    </row>
    <row r="53" spans="1:18" ht="15" x14ac:dyDescent="0.25">
      <c r="A53" s="49" t="s">
        <v>50</v>
      </c>
      <c r="B53" s="55" t="s">
        <v>53</v>
      </c>
      <c r="C53" s="55" t="s">
        <v>175</v>
      </c>
      <c r="D53" s="55" t="s">
        <v>3</v>
      </c>
      <c r="E53" s="55" t="s">
        <v>86</v>
      </c>
      <c r="F53" s="55" t="s">
        <v>267</v>
      </c>
      <c r="G53" s="55" t="s">
        <v>268</v>
      </c>
      <c r="H53" s="55" t="s">
        <v>269</v>
      </c>
      <c r="I53" s="55" t="s">
        <v>56</v>
      </c>
      <c r="J53" s="55">
        <v>761786652</v>
      </c>
      <c r="K53" s="55" t="s">
        <v>270</v>
      </c>
      <c r="L53" s="55" t="s">
        <v>2</v>
      </c>
      <c r="M53" s="55" t="s">
        <v>271</v>
      </c>
      <c r="N53" s="55" t="s">
        <v>124</v>
      </c>
      <c r="O53" s="56">
        <v>46122</v>
      </c>
      <c r="P53" s="57">
        <v>-1</v>
      </c>
      <c r="Q53" s="27" t="str">
        <f>VLOOKUP(J53,Tabla!$A$2:$E$40,5,0)</f>
        <v>Bodegas</v>
      </c>
      <c r="R53" s="51">
        <f t="shared" si="0"/>
        <v>-1</v>
      </c>
    </row>
    <row r="54" spans="1:18" ht="15" x14ac:dyDescent="0.25">
      <c r="A54" s="49" t="s">
        <v>50</v>
      </c>
      <c r="B54" s="55" t="s">
        <v>53</v>
      </c>
      <c r="C54" s="55" t="s">
        <v>175</v>
      </c>
      <c r="D54" s="55" t="s">
        <v>3</v>
      </c>
      <c r="E54" s="55" t="s">
        <v>86</v>
      </c>
      <c r="F54" s="55" t="s">
        <v>393</v>
      </c>
      <c r="G54" s="55" t="s">
        <v>394</v>
      </c>
      <c r="H54" s="55" t="s">
        <v>395</v>
      </c>
      <c r="I54" s="55" t="s">
        <v>56</v>
      </c>
      <c r="J54" s="55">
        <v>761786652</v>
      </c>
      <c r="K54" s="55" t="s">
        <v>396</v>
      </c>
      <c r="L54" s="55" t="s">
        <v>2</v>
      </c>
      <c r="M54" s="55" t="s">
        <v>397</v>
      </c>
      <c r="N54" s="55" t="s">
        <v>123</v>
      </c>
      <c r="O54" s="56">
        <v>46122</v>
      </c>
      <c r="P54" s="57">
        <v>5798</v>
      </c>
      <c r="Q54" s="27" t="str">
        <f>VLOOKUP(J54,Tabla!$A$2:$E$40,5,0)</f>
        <v>Bodegas</v>
      </c>
      <c r="R54" s="51">
        <f t="shared" si="0"/>
        <v>5798</v>
      </c>
    </row>
    <row r="55" spans="1:18" ht="15" x14ac:dyDescent="0.25">
      <c r="A55" s="49" t="s">
        <v>50</v>
      </c>
      <c r="B55" s="55" t="s">
        <v>53</v>
      </c>
      <c r="C55" s="55" t="s">
        <v>175</v>
      </c>
      <c r="D55" s="55" t="s">
        <v>3</v>
      </c>
      <c r="E55" s="55" t="s">
        <v>86</v>
      </c>
      <c r="F55" s="55" t="s">
        <v>398</v>
      </c>
      <c r="G55" s="55" t="s">
        <v>399</v>
      </c>
      <c r="H55" s="55" t="s">
        <v>400</v>
      </c>
      <c r="I55" s="55" t="s">
        <v>56</v>
      </c>
      <c r="J55" s="55">
        <v>43282050</v>
      </c>
      <c r="K55" s="55" t="s">
        <v>137</v>
      </c>
      <c r="L55" s="55" t="s">
        <v>2</v>
      </c>
      <c r="M55" s="55" t="s">
        <v>161</v>
      </c>
      <c r="N55" s="55" t="s">
        <v>123</v>
      </c>
      <c r="O55" s="56">
        <v>46122</v>
      </c>
      <c r="P55" s="57">
        <v>150000</v>
      </c>
      <c r="Q55" s="27" t="str">
        <f>VLOOKUP(J55,Tabla!$A$2:$E$40,5,0)</f>
        <v>Arriendo de Inmuebles</v>
      </c>
      <c r="R55" s="51">
        <f t="shared" si="0"/>
        <v>150000</v>
      </c>
    </row>
    <row r="56" spans="1:18" ht="15" x14ac:dyDescent="0.25">
      <c r="A56" s="49" t="s">
        <v>50</v>
      </c>
      <c r="B56" s="55" t="s">
        <v>53</v>
      </c>
      <c r="C56" s="55" t="s">
        <v>175</v>
      </c>
      <c r="D56" s="55" t="s">
        <v>3</v>
      </c>
      <c r="E56" s="55" t="s">
        <v>86</v>
      </c>
      <c r="F56" s="55" t="s">
        <v>401</v>
      </c>
      <c r="G56" s="55" t="s">
        <v>402</v>
      </c>
      <c r="H56" s="55" t="s">
        <v>403</v>
      </c>
      <c r="I56" s="55" t="s">
        <v>56</v>
      </c>
      <c r="J56" s="55">
        <v>560124104</v>
      </c>
      <c r="K56" s="55" t="s">
        <v>116</v>
      </c>
      <c r="L56" s="55" t="s">
        <v>2</v>
      </c>
      <c r="M56" s="55" t="s">
        <v>160</v>
      </c>
      <c r="N56" s="55" t="s">
        <v>123</v>
      </c>
      <c r="O56" s="56">
        <v>46127</v>
      </c>
      <c r="P56" s="57">
        <v>160161</v>
      </c>
      <c r="Q56" s="27" t="str">
        <f>VLOOKUP(J56,Tabla!$A$2:$E$40,5,0)</f>
        <v>Gastos Comunes</v>
      </c>
      <c r="R56" s="51">
        <f t="shared" si="0"/>
        <v>160161</v>
      </c>
    </row>
    <row r="57" spans="1:18" ht="15" x14ac:dyDescent="0.25">
      <c r="A57" s="49" t="s">
        <v>50</v>
      </c>
      <c r="B57" s="55" t="s">
        <v>53</v>
      </c>
      <c r="C57" s="55" t="s">
        <v>180</v>
      </c>
      <c r="D57" s="55" t="s">
        <v>3</v>
      </c>
      <c r="E57" s="55" t="s">
        <v>86</v>
      </c>
      <c r="F57" s="55" t="s">
        <v>272</v>
      </c>
      <c r="G57" s="55" t="s">
        <v>273</v>
      </c>
      <c r="H57" s="55" t="s">
        <v>274</v>
      </c>
      <c r="I57" s="55" t="s">
        <v>56</v>
      </c>
      <c r="J57" s="55">
        <v>761786652</v>
      </c>
      <c r="K57" s="55" t="s">
        <v>275</v>
      </c>
      <c r="L57" s="55" t="s">
        <v>2</v>
      </c>
      <c r="M57" s="55" t="s">
        <v>276</v>
      </c>
      <c r="N57" s="55" t="s">
        <v>124</v>
      </c>
      <c r="O57" s="56">
        <v>46153</v>
      </c>
      <c r="P57" s="57">
        <v>-2</v>
      </c>
      <c r="Q57" s="27" t="str">
        <f>VLOOKUP(J57,Tabla!$A$2:$E$40,5,0)</f>
        <v>Bodegas</v>
      </c>
      <c r="R57" s="51">
        <f t="shared" si="0"/>
        <v>-2</v>
      </c>
    </row>
    <row r="58" spans="1:18" ht="15" x14ac:dyDescent="0.25">
      <c r="A58" s="49" t="s">
        <v>50</v>
      </c>
      <c r="B58" s="55" t="s">
        <v>53</v>
      </c>
      <c r="C58" s="55" t="s">
        <v>180</v>
      </c>
      <c r="D58" s="55" t="s">
        <v>3</v>
      </c>
      <c r="E58" s="55" t="s">
        <v>86</v>
      </c>
      <c r="F58" s="55" t="s">
        <v>404</v>
      </c>
      <c r="G58" s="55" t="s">
        <v>405</v>
      </c>
      <c r="H58" s="55" t="s">
        <v>406</v>
      </c>
      <c r="I58" s="55" t="s">
        <v>56</v>
      </c>
      <c r="J58" s="55">
        <v>560157703</v>
      </c>
      <c r="K58" s="55" t="s">
        <v>118</v>
      </c>
      <c r="L58" s="55" t="s">
        <v>2</v>
      </c>
      <c r="M58" s="55" t="s">
        <v>157</v>
      </c>
      <c r="N58" s="55" t="s">
        <v>123</v>
      </c>
      <c r="O58" s="56">
        <v>46155</v>
      </c>
      <c r="P58" s="57">
        <v>513671</v>
      </c>
      <c r="Q58" s="27" t="str">
        <f>VLOOKUP(J58,Tabla!$A$2:$E$40,5,0)</f>
        <v>Gastos Comunes</v>
      </c>
      <c r="R58" s="51">
        <f t="shared" si="0"/>
        <v>513671</v>
      </c>
    </row>
    <row r="59" spans="1:18" ht="15" x14ac:dyDescent="0.25">
      <c r="A59" s="49" t="s">
        <v>50</v>
      </c>
      <c r="B59" s="55" t="s">
        <v>53</v>
      </c>
      <c r="C59" s="55" t="s">
        <v>180</v>
      </c>
      <c r="D59" s="55" t="s">
        <v>3</v>
      </c>
      <c r="E59" s="55" t="s">
        <v>86</v>
      </c>
      <c r="F59" s="55" t="s">
        <v>405</v>
      </c>
      <c r="G59" s="55" t="s">
        <v>405</v>
      </c>
      <c r="H59" s="55" t="s">
        <v>407</v>
      </c>
      <c r="I59" s="55" t="s">
        <v>56</v>
      </c>
      <c r="J59" s="55">
        <v>560157703</v>
      </c>
      <c r="K59" s="55" t="s">
        <v>118</v>
      </c>
      <c r="L59" s="55" t="s">
        <v>2</v>
      </c>
      <c r="M59" s="55" t="s">
        <v>157</v>
      </c>
      <c r="N59" s="55" t="s">
        <v>123</v>
      </c>
      <c r="O59" s="56">
        <v>46155</v>
      </c>
      <c r="P59" s="57">
        <v>-513671</v>
      </c>
      <c r="Q59" s="27" t="str">
        <f>VLOOKUP(J59,Tabla!$A$2:$E$40,5,0)</f>
        <v>Gastos Comunes</v>
      </c>
      <c r="R59" s="51">
        <f t="shared" si="0"/>
        <v>-513671</v>
      </c>
    </row>
    <row r="60" spans="1:18" ht="15" x14ac:dyDescent="0.25">
      <c r="A60" s="49" t="s">
        <v>50</v>
      </c>
      <c r="B60" s="55" t="s">
        <v>53</v>
      </c>
      <c r="C60" s="55" t="s">
        <v>180</v>
      </c>
      <c r="D60" s="55" t="s">
        <v>3</v>
      </c>
      <c r="E60" s="55" t="s">
        <v>86</v>
      </c>
      <c r="F60" s="55" t="s">
        <v>408</v>
      </c>
      <c r="G60" s="55" t="s">
        <v>409</v>
      </c>
      <c r="H60" s="55" t="s">
        <v>410</v>
      </c>
      <c r="I60" s="55" t="s">
        <v>56</v>
      </c>
      <c r="J60" s="55">
        <v>560157703</v>
      </c>
      <c r="K60" s="55" t="s">
        <v>118</v>
      </c>
      <c r="L60" s="55" t="s">
        <v>2</v>
      </c>
      <c r="M60" s="55" t="s">
        <v>157</v>
      </c>
      <c r="N60" s="55" t="s">
        <v>123</v>
      </c>
      <c r="O60" s="56">
        <v>46155</v>
      </c>
      <c r="P60" s="57">
        <v>513671</v>
      </c>
      <c r="Q60" s="27" t="str">
        <f>VLOOKUP(J60,Tabla!$A$2:$E$40,5,0)</f>
        <v>Gastos Comunes</v>
      </c>
      <c r="R60" s="51">
        <f t="shared" si="0"/>
        <v>513671</v>
      </c>
    </row>
    <row r="61" spans="1:18" ht="15" x14ac:dyDescent="0.25">
      <c r="A61" s="49" t="s">
        <v>50</v>
      </c>
      <c r="B61" s="55" t="s">
        <v>53</v>
      </c>
      <c r="C61" s="55" t="s">
        <v>180</v>
      </c>
      <c r="D61" s="55" t="s">
        <v>3</v>
      </c>
      <c r="E61" s="55" t="s">
        <v>86</v>
      </c>
      <c r="F61" s="55" t="s">
        <v>411</v>
      </c>
      <c r="G61" s="55" t="s">
        <v>412</v>
      </c>
      <c r="H61" s="55" t="s">
        <v>413</v>
      </c>
      <c r="I61" s="55" t="s">
        <v>56</v>
      </c>
      <c r="J61" s="55">
        <v>761786652</v>
      </c>
      <c r="K61" s="55" t="s">
        <v>396</v>
      </c>
      <c r="L61" s="55" t="s">
        <v>2</v>
      </c>
      <c r="M61" s="55" t="s">
        <v>397</v>
      </c>
      <c r="N61" s="55" t="s">
        <v>123</v>
      </c>
      <c r="O61" s="56">
        <v>46155</v>
      </c>
      <c r="P61" s="57">
        <v>2073</v>
      </c>
      <c r="Q61" s="27" t="str">
        <f>VLOOKUP(J61,Tabla!$A$2:$E$40,5,0)</f>
        <v>Bodegas</v>
      </c>
      <c r="R61" s="51">
        <f t="shared" si="0"/>
        <v>2073</v>
      </c>
    </row>
    <row r="62" spans="1:18" ht="15" x14ac:dyDescent="0.25">
      <c r="A62" s="49" t="s">
        <v>50</v>
      </c>
      <c r="B62" s="55" t="s">
        <v>53</v>
      </c>
      <c r="C62" s="55" t="s">
        <v>180</v>
      </c>
      <c r="D62" s="55" t="s">
        <v>3</v>
      </c>
      <c r="E62" s="55" t="s">
        <v>86</v>
      </c>
      <c r="F62" s="55" t="s">
        <v>414</v>
      </c>
      <c r="G62" s="55" t="s">
        <v>415</v>
      </c>
      <c r="H62" s="55" t="s">
        <v>416</v>
      </c>
      <c r="I62" s="55" t="s">
        <v>56</v>
      </c>
      <c r="J62" s="55">
        <v>560124104</v>
      </c>
      <c r="K62" s="55" t="s">
        <v>116</v>
      </c>
      <c r="L62" s="55" t="s">
        <v>2</v>
      </c>
      <c r="M62" s="55" t="s">
        <v>160</v>
      </c>
      <c r="N62" s="55" t="s">
        <v>123</v>
      </c>
      <c r="O62" s="56">
        <v>46161</v>
      </c>
      <c r="P62" s="57">
        <v>182391</v>
      </c>
      <c r="Q62" s="27" t="str">
        <f>VLOOKUP(J62,Tabla!$A$2:$E$40,5,0)</f>
        <v>Gastos Comunes</v>
      </c>
      <c r="R62" s="51">
        <f t="shared" si="0"/>
        <v>182391</v>
      </c>
    </row>
    <row r="63" spans="1:18" ht="15" x14ac:dyDescent="0.25">
      <c r="A63" s="49" t="s">
        <v>50</v>
      </c>
      <c r="B63" s="55" t="s">
        <v>53</v>
      </c>
      <c r="C63" s="55" t="s">
        <v>180</v>
      </c>
      <c r="D63" s="55" t="s">
        <v>3</v>
      </c>
      <c r="E63" s="55" t="s">
        <v>86</v>
      </c>
      <c r="F63" s="55" t="s">
        <v>417</v>
      </c>
      <c r="G63" s="55" t="s">
        <v>418</v>
      </c>
      <c r="H63" s="55" t="s">
        <v>419</v>
      </c>
      <c r="I63" s="55" t="s">
        <v>56</v>
      </c>
      <c r="J63" s="55">
        <v>560040008</v>
      </c>
      <c r="K63" s="55" t="s">
        <v>115</v>
      </c>
      <c r="L63" s="55" t="s">
        <v>2</v>
      </c>
      <c r="M63" s="55" t="s">
        <v>158</v>
      </c>
      <c r="N63" s="55" t="s">
        <v>123</v>
      </c>
      <c r="O63" s="56">
        <v>46168</v>
      </c>
      <c r="P63" s="57">
        <v>52467</v>
      </c>
      <c r="Q63" s="27" t="str">
        <f>VLOOKUP(J63,Tabla!$A$2:$E$40,5,0)</f>
        <v>Gastos Comunes</v>
      </c>
      <c r="R63" s="51">
        <f t="shared" si="0"/>
        <v>52467</v>
      </c>
    </row>
    <row r="64" spans="1:18" ht="15" x14ac:dyDescent="0.25">
      <c r="A64" s="49" t="s">
        <v>50</v>
      </c>
      <c r="B64" s="55" t="s">
        <v>53</v>
      </c>
      <c r="C64" s="55" t="s">
        <v>180</v>
      </c>
      <c r="D64" s="55" t="s">
        <v>3</v>
      </c>
      <c r="E64" s="55" t="s">
        <v>86</v>
      </c>
      <c r="F64" s="55" t="s">
        <v>420</v>
      </c>
      <c r="G64" s="55" t="s">
        <v>421</v>
      </c>
      <c r="H64" s="55" t="s">
        <v>422</v>
      </c>
      <c r="I64" s="55" t="s">
        <v>56</v>
      </c>
      <c r="J64" s="55">
        <v>560040008</v>
      </c>
      <c r="K64" s="55" t="s">
        <v>117</v>
      </c>
      <c r="L64" s="55" t="s">
        <v>2</v>
      </c>
      <c r="M64" s="55" t="s">
        <v>159</v>
      </c>
      <c r="N64" s="55" t="s">
        <v>123</v>
      </c>
      <c r="O64" s="56">
        <v>46168</v>
      </c>
      <c r="P64" s="57">
        <v>692669</v>
      </c>
      <c r="Q64" s="27" t="str">
        <f>VLOOKUP(J64,Tabla!$A$2:$E$40,5,0)</f>
        <v>Gastos Comunes</v>
      </c>
      <c r="R64" s="51">
        <f t="shared" si="0"/>
        <v>692669</v>
      </c>
    </row>
    <row r="65" spans="1:18" ht="15" x14ac:dyDescent="0.25">
      <c r="A65" s="49" t="s">
        <v>50</v>
      </c>
      <c r="B65" s="55" t="s">
        <v>53</v>
      </c>
      <c r="C65" s="55" t="s">
        <v>185</v>
      </c>
      <c r="D65" s="55" t="s">
        <v>3</v>
      </c>
      <c r="E65" s="55" t="s">
        <v>86</v>
      </c>
      <c r="F65" s="55" t="s">
        <v>423</v>
      </c>
      <c r="G65" s="55" t="s">
        <v>424</v>
      </c>
      <c r="H65" s="55" t="s">
        <v>425</v>
      </c>
      <c r="I65" s="55" t="s">
        <v>56</v>
      </c>
      <c r="J65" s="55">
        <v>43282050</v>
      </c>
      <c r="K65" s="55" t="s">
        <v>137</v>
      </c>
      <c r="L65" s="55" t="s">
        <v>2</v>
      </c>
      <c r="M65" s="55" t="s">
        <v>161</v>
      </c>
      <c r="N65" s="55" t="s">
        <v>123</v>
      </c>
      <c r="O65" s="56">
        <v>46174</v>
      </c>
      <c r="P65" s="57">
        <v>150000</v>
      </c>
      <c r="Q65" s="27" t="str">
        <f>VLOOKUP(J65,Tabla!$A$2:$E$40,5,0)</f>
        <v>Arriendo de Inmuebles</v>
      </c>
      <c r="R65" s="51">
        <f t="shared" si="0"/>
        <v>150000</v>
      </c>
    </row>
    <row r="66" spans="1:18" ht="15" x14ac:dyDescent="0.25">
      <c r="A66" s="49" t="s">
        <v>50</v>
      </c>
      <c r="B66" s="55" t="s">
        <v>53</v>
      </c>
      <c r="C66" s="55" t="s">
        <v>185</v>
      </c>
      <c r="D66" s="55" t="s">
        <v>3</v>
      </c>
      <c r="E66" s="55" t="s">
        <v>86</v>
      </c>
      <c r="F66" s="55" t="s">
        <v>424</v>
      </c>
      <c r="G66" s="55" t="s">
        <v>424</v>
      </c>
      <c r="H66" s="55" t="s">
        <v>426</v>
      </c>
      <c r="I66" s="55" t="s">
        <v>56</v>
      </c>
      <c r="J66" s="55">
        <v>43282050</v>
      </c>
      <c r="K66" s="55" t="s">
        <v>137</v>
      </c>
      <c r="L66" s="55" t="s">
        <v>2</v>
      </c>
      <c r="M66" s="55" t="s">
        <v>161</v>
      </c>
      <c r="N66" s="55" t="s">
        <v>123</v>
      </c>
      <c r="O66" s="56">
        <v>46174</v>
      </c>
      <c r="P66" s="57">
        <v>-150000</v>
      </c>
      <c r="Q66" s="27" t="str">
        <f>VLOOKUP(J66,Tabla!$A$2:$E$40,5,0)</f>
        <v>Arriendo de Inmuebles</v>
      </c>
      <c r="R66" s="51">
        <f t="shared" si="0"/>
        <v>-150000</v>
      </c>
    </row>
    <row r="67" spans="1:18" ht="15" x14ac:dyDescent="0.25">
      <c r="A67" s="49" t="s">
        <v>50</v>
      </c>
      <c r="B67" s="55" t="s">
        <v>53</v>
      </c>
      <c r="C67" s="55" t="s">
        <v>185</v>
      </c>
      <c r="D67" s="55" t="s">
        <v>3</v>
      </c>
      <c r="E67" s="55" t="s">
        <v>86</v>
      </c>
      <c r="F67" s="55" t="s">
        <v>427</v>
      </c>
      <c r="G67" s="55" t="s">
        <v>428</v>
      </c>
      <c r="H67" s="55" t="s">
        <v>429</v>
      </c>
      <c r="I67" s="55" t="s">
        <v>56</v>
      </c>
      <c r="J67" s="55">
        <v>761786652</v>
      </c>
      <c r="K67" s="55" t="s">
        <v>396</v>
      </c>
      <c r="L67" s="55" t="s">
        <v>2</v>
      </c>
      <c r="M67" s="55" t="s">
        <v>397</v>
      </c>
      <c r="N67" s="55" t="s">
        <v>123</v>
      </c>
      <c r="O67" s="56">
        <v>46177</v>
      </c>
      <c r="P67" s="57">
        <v>2747</v>
      </c>
      <c r="Q67" s="27" t="str">
        <f>VLOOKUP(J67,Tabla!$A$2:$E$40,5,0)</f>
        <v>Bodegas</v>
      </c>
      <c r="R67" s="51">
        <f t="shared" ref="R67:R69" si="1">P67</f>
        <v>2747</v>
      </c>
    </row>
    <row r="68" spans="1:18" ht="15" x14ac:dyDescent="0.25">
      <c r="A68" s="49" t="s">
        <v>50</v>
      </c>
      <c r="B68" s="55" t="s">
        <v>53</v>
      </c>
      <c r="C68" s="55" t="s">
        <v>185</v>
      </c>
      <c r="D68" s="55" t="s">
        <v>3</v>
      </c>
      <c r="E68" s="55" t="s">
        <v>86</v>
      </c>
      <c r="F68" s="55" t="s">
        <v>277</v>
      </c>
      <c r="G68" s="55" t="s">
        <v>278</v>
      </c>
      <c r="H68" s="55" t="s">
        <v>279</v>
      </c>
      <c r="I68" s="55" t="s">
        <v>56</v>
      </c>
      <c r="J68" s="55">
        <v>761786652</v>
      </c>
      <c r="K68" s="55" t="s">
        <v>280</v>
      </c>
      <c r="L68" s="55" t="s">
        <v>2</v>
      </c>
      <c r="M68" s="55" t="s">
        <v>281</v>
      </c>
      <c r="N68" s="55" t="s">
        <v>124</v>
      </c>
      <c r="O68" s="56">
        <v>46183</v>
      </c>
      <c r="P68" s="57">
        <v>-2</v>
      </c>
      <c r="Q68" s="27" t="str">
        <f>VLOOKUP(J68,Tabla!$A$2:$E$40,5,0)</f>
        <v>Bodegas</v>
      </c>
      <c r="R68" s="51">
        <f t="shared" si="1"/>
        <v>-2</v>
      </c>
    </row>
    <row r="69" spans="1:18" ht="15" x14ac:dyDescent="0.25">
      <c r="A69" s="49" t="s">
        <v>50</v>
      </c>
      <c r="B69" s="55" t="s">
        <v>53</v>
      </c>
      <c r="C69" s="55" t="s">
        <v>185</v>
      </c>
      <c r="D69" s="55" t="s">
        <v>3</v>
      </c>
      <c r="E69" s="55" t="s">
        <v>86</v>
      </c>
      <c r="F69" s="55" t="s">
        <v>430</v>
      </c>
      <c r="G69" s="55" t="s">
        <v>431</v>
      </c>
      <c r="H69" s="55" t="s">
        <v>432</v>
      </c>
      <c r="I69" s="55" t="s">
        <v>56</v>
      </c>
      <c r="J69" s="55">
        <v>43282050</v>
      </c>
      <c r="K69" s="55" t="s">
        <v>137</v>
      </c>
      <c r="L69" s="55" t="s">
        <v>2</v>
      </c>
      <c r="M69" s="55" t="s">
        <v>161</v>
      </c>
      <c r="N69" s="55" t="s">
        <v>123</v>
      </c>
      <c r="O69" s="56">
        <v>46183</v>
      </c>
      <c r="P69" s="57">
        <v>150000</v>
      </c>
      <c r="Q69" s="27" t="str">
        <f>VLOOKUP(J69,Tabla!$A$2:$E$40,5,0)</f>
        <v>Arriendo de Inmuebles</v>
      </c>
      <c r="R69" s="51">
        <f t="shared" si="1"/>
        <v>150000</v>
      </c>
    </row>
    <row r="70" spans="1:18" ht="15" x14ac:dyDescent="0.25">
      <c r="A70" s="49" t="s">
        <v>50</v>
      </c>
      <c r="B70" s="55" t="s">
        <v>53</v>
      </c>
      <c r="C70" s="55" t="s">
        <v>185</v>
      </c>
      <c r="D70" s="55" t="s">
        <v>3</v>
      </c>
      <c r="E70" s="55" t="s">
        <v>86</v>
      </c>
      <c r="F70" s="55" t="s">
        <v>431</v>
      </c>
      <c r="G70" s="55" t="s">
        <v>431</v>
      </c>
      <c r="H70" s="55" t="s">
        <v>433</v>
      </c>
      <c r="I70" s="55" t="s">
        <v>56</v>
      </c>
      <c r="J70" s="55">
        <v>43282050</v>
      </c>
      <c r="K70" s="55" t="s">
        <v>137</v>
      </c>
      <c r="L70" s="55" t="s">
        <v>2</v>
      </c>
      <c r="M70" s="55" t="s">
        <v>161</v>
      </c>
      <c r="N70" s="55" t="s">
        <v>123</v>
      </c>
      <c r="O70" s="56">
        <v>46183</v>
      </c>
      <c r="P70" s="57">
        <v>-150000</v>
      </c>
      <c r="Q70" s="27" t="str">
        <f>VLOOKUP(J70,Tabla!$A$2:$E$40,5,0)</f>
        <v>Arriendo de Inmuebles</v>
      </c>
      <c r="R70" s="51">
        <f t="shared" ref="R70:R89" si="2">P70</f>
        <v>-150000</v>
      </c>
    </row>
    <row r="71" spans="1:18" ht="15" x14ac:dyDescent="0.25">
      <c r="A71" s="49" t="s">
        <v>50</v>
      </c>
      <c r="B71" s="55" t="s">
        <v>53</v>
      </c>
      <c r="C71" s="55" t="s">
        <v>185</v>
      </c>
      <c r="D71" s="55" t="s">
        <v>3</v>
      </c>
      <c r="E71" s="55" t="s">
        <v>86</v>
      </c>
      <c r="F71" s="55" t="s">
        <v>434</v>
      </c>
      <c r="G71" s="55" t="s">
        <v>435</v>
      </c>
      <c r="H71" s="55" t="s">
        <v>436</v>
      </c>
      <c r="I71" s="55" t="s">
        <v>56</v>
      </c>
      <c r="J71" s="55">
        <v>560157703</v>
      </c>
      <c r="K71" s="55" t="s">
        <v>118</v>
      </c>
      <c r="L71" s="55" t="s">
        <v>2</v>
      </c>
      <c r="M71" s="55" t="s">
        <v>157</v>
      </c>
      <c r="N71" s="55" t="s">
        <v>123</v>
      </c>
      <c r="O71" s="56">
        <v>46188</v>
      </c>
      <c r="P71" s="57">
        <v>513671</v>
      </c>
      <c r="Q71" s="27" t="str">
        <f>VLOOKUP(J71,Tabla!$A$2:$E$40,5,0)</f>
        <v>Gastos Comunes</v>
      </c>
      <c r="R71" s="51">
        <f t="shared" si="2"/>
        <v>513671</v>
      </c>
    </row>
    <row r="72" spans="1:18" ht="15" x14ac:dyDescent="0.25">
      <c r="A72" s="49" t="s">
        <v>50</v>
      </c>
      <c r="B72" s="55" t="s">
        <v>53</v>
      </c>
      <c r="C72" s="55" t="s">
        <v>185</v>
      </c>
      <c r="D72" s="55" t="s">
        <v>3</v>
      </c>
      <c r="E72" s="55" t="s">
        <v>86</v>
      </c>
      <c r="F72" s="55" t="s">
        <v>435</v>
      </c>
      <c r="G72" s="55" t="s">
        <v>435</v>
      </c>
      <c r="H72" s="55" t="s">
        <v>437</v>
      </c>
      <c r="I72" s="55" t="s">
        <v>56</v>
      </c>
      <c r="J72" s="55">
        <v>560157703</v>
      </c>
      <c r="K72" s="55" t="s">
        <v>118</v>
      </c>
      <c r="L72" s="55" t="s">
        <v>2</v>
      </c>
      <c r="M72" s="55" t="s">
        <v>157</v>
      </c>
      <c r="N72" s="55" t="s">
        <v>123</v>
      </c>
      <c r="O72" s="56">
        <v>46188</v>
      </c>
      <c r="P72" s="57">
        <v>-513671</v>
      </c>
      <c r="Q72" s="27" t="str">
        <f>VLOOKUP(J72,Tabla!$A$2:$E$40,5,0)</f>
        <v>Gastos Comunes</v>
      </c>
      <c r="R72" s="51">
        <f t="shared" si="2"/>
        <v>-513671</v>
      </c>
    </row>
    <row r="73" spans="1:18" ht="15" x14ac:dyDescent="0.25">
      <c r="A73" s="49" t="s">
        <v>50</v>
      </c>
      <c r="B73" s="55" t="s">
        <v>53</v>
      </c>
      <c r="C73" s="55" t="s">
        <v>185</v>
      </c>
      <c r="D73" s="55" t="s">
        <v>3</v>
      </c>
      <c r="E73" s="55" t="s">
        <v>86</v>
      </c>
      <c r="F73" s="55" t="s">
        <v>438</v>
      </c>
      <c r="G73" s="55" t="s">
        <v>439</v>
      </c>
      <c r="H73" s="55" t="s">
        <v>440</v>
      </c>
      <c r="I73" s="55" t="s">
        <v>56</v>
      </c>
      <c r="J73" s="55">
        <v>533113346</v>
      </c>
      <c r="K73" s="55" t="s">
        <v>88</v>
      </c>
      <c r="L73" s="55" t="s">
        <v>2</v>
      </c>
      <c r="M73" s="55" t="s">
        <v>162</v>
      </c>
      <c r="N73" s="55" t="s">
        <v>123</v>
      </c>
      <c r="O73" s="56">
        <v>46188</v>
      </c>
      <c r="P73" s="57">
        <v>90000</v>
      </c>
      <c r="Q73" s="27" t="str">
        <f>VLOOKUP(J73,Tabla!$A$2:$E$40,5,0)</f>
        <v>Gastos Comunes</v>
      </c>
      <c r="R73" s="51">
        <f t="shared" si="2"/>
        <v>90000</v>
      </c>
    </row>
    <row r="74" spans="1:18" ht="15" x14ac:dyDescent="0.25">
      <c r="A74" s="49" t="s">
        <v>50</v>
      </c>
      <c r="B74" s="55" t="s">
        <v>53</v>
      </c>
      <c r="C74" s="55" t="s">
        <v>185</v>
      </c>
      <c r="D74" s="55" t="s">
        <v>3</v>
      </c>
      <c r="E74" s="55" t="s">
        <v>86</v>
      </c>
      <c r="F74" s="55" t="s">
        <v>441</v>
      </c>
      <c r="G74" s="55" t="s">
        <v>442</v>
      </c>
      <c r="H74" s="55" t="s">
        <v>443</v>
      </c>
      <c r="I74" s="55" t="s">
        <v>56</v>
      </c>
      <c r="J74" s="55">
        <v>560040008</v>
      </c>
      <c r="K74" s="55" t="s">
        <v>115</v>
      </c>
      <c r="L74" s="55" t="s">
        <v>2</v>
      </c>
      <c r="M74" s="55" t="s">
        <v>158</v>
      </c>
      <c r="N74" s="55" t="s">
        <v>123</v>
      </c>
      <c r="O74" s="56">
        <v>46188</v>
      </c>
      <c r="P74" s="57">
        <v>53108</v>
      </c>
      <c r="Q74" s="27" t="str">
        <f>VLOOKUP(J74,Tabla!$A$2:$E$40,5,0)</f>
        <v>Gastos Comunes</v>
      </c>
      <c r="R74" s="51">
        <f t="shared" si="2"/>
        <v>53108</v>
      </c>
    </row>
    <row r="75" spans="1:18" ht="15" x14ac:dyDescent="0.25">
      <c r="A75" s="49" t="s">
        <v>50</v>
      </c>
      <c r="B75" s="55" t="s">
        <v>53</v>
      </c>
      <c r="C75" s="55" t="s">
        <v>185</v>
      </c>
      <c r="D75" s="55" t="s">
        <v>3</v>
      </c>
      <c r="E75" s="55" t="s">
        <v>86</v>
      </c>
      <c r="F75" s="55" t="s">
        <v>444</v>
      </c>
      <c r="G75" s="55" t="s">
        <v>445</v>
      </c>
      <c r="H75" s="55" t="s">
        <v>446</v>
      </c>
      <c r="I75" s="55" t="s">
        <v>56</v>
      </c>
      <c r="J75" s="55">
        <v>560157703</v>
      </c>
      <c r="K75" s="55" t="s">
        <v>118</v>
      </c>
      <c r="L75" s="55" t="s">
        <v>2</v>
      </c>
      <c r="M75" s="55" t="s">
        <v>157</v>
      </c>
      <c r="N75" s="55" t="s">
        <v>123</v>
      </c>
      <c r="O75" s="56">
        <v>46190</v>
      </c>
      <c r="P75" s="57">
        <v>513671</v>
      </c>
      <c r="Q75" s="27" t="str">
        <f>VLOOKUP(J75,Tabla!$A$2:$E$40,5,0)</f>
        <v>Gastos Comunes</v>
      </c>
      <c r="R75" s="51">
        <f t="shared" si="2"/>
        <v>513671</v>
      </c>
    </row>
    <row r="76" spans="1:18" ht="15" x14ac:dyDescent="0.25">
      <c r="A76" s="49" t="s">
        <v>50</v>
      </c>
      <c r="B76" s="55" t="s">
        <v>53</v>
      </c>
      <c r="C76" s="55" t="s">
        <v>185</v>
      </c>
      <c r="D76" s="55" t="s">
        <v>3</v>
      </c>
      <c r="E76" s="55" t="s">
        <v>86</v>
      </c>
      <c r="F76" s="55" t="s">
        <v>447</v>
      </c>
      <c r="G76" s="55" t="s">
        <v>448</v>
      </c>
      <c r="H76" s="55" t="s">
        <v>449</v>
      </c>
      <c r="I76" s="55" t="s">
        <v>56</v>
      </c>
      <c r="J76" s="55">
        <v>560124104</v>
      </c>
      <c r="K76" s="55" t="s">
        <v>116</v>
      </c>
      <c r="L76" s="55" t="s">
        <v>2</v>
      </c>
      <c r="M76" s="55" t="s">
        <v>160</v>
      </c>
      <c r="N76" s="55" t="s">
        <v>123</v>
      </c>
      <c r="O76" s="56">
        <v>46191</v>
      </c>
      <c r="P76" s="57">
        <v>159262</v>
      </c>
      <c r="Q76" s="27" t="str">
        <f>VLOOKUP(J76,Tabla!$A$2:$E$40,5,0)</f>
        <v>Gastos Comunes</v>
      </c>
      <c r="R76" s="51">
        <f t="shared" si="2"/>
        <v>159262</v>
      </c>
    </row>
    <row r="77" spans="1:18" ht="15" x14ac:dyDescent="0.25">
      <c r="A77" s="49" t="s">
        <v>50</v>
      </c>
      <c r="B77" s="55" t="s">
        <v>53</v>
      </c>
      <c r="C77" s="55" t="s">
        <v>185</v>
      </c>
      <c r="D77" s="55" t="s">
        <v>3</v>
      </c>
      <c r="E77" s="55" t="s">
        <v>86</v>
      </c>
      <c r="F77" s="55" t="s">
        <v>450</v>
      </c>
      <c r="G77" s="55" t="s">
        <v>451</v>
      </c>
      <c r="H77" s="55" t="s">
        <v>452</v>
      </c>
      <c r="I77" s="55" t="s">
        <v>56</v>
      </c>
      <c r="J77" s="55">
        <v>560040008</v>
      </c>
      <c r="K77" s="55" t="s">
        <v>117</v>
      </c>
      <c r="L77" s="55" t="s">
        <v>2</v>
      </c>
      <c r="M77" s="55" t="s">
        <v>159</v>
      </c>
      <c r="N77" s="55" t="s">
        <v>123</v>
      </c>
      <c r="O77" s="56">
        <v>46195</v>
      </c>
      <c r="P77" s="57">
        <v>701137</v>
      </c>
      <c r="Q77" s="27" t="str">
        <f>VLOOKUP(J77,Tabla!$A$2:$E$40,5,0)</f>
        <v>Gastos Comunes</v>
      </c>
      <c r="R77" s="51">
        <f t="shared" si="2"/>
        <v>701137</v>
      </c>
    </row>
    <row r="78" spans="1:18" ht="15" x14ac:dyDescent="0.25">
      <c r="A78" s="49" t="s">
        <v>453</v>
      </c>
      <c r="B78" s="55" t="s">
        <v>163</v>
      </c>
      <c r="C78" s="55" t="s">
        <v>175</v>
      </c>
      <c r="D78" s="55" t="s">
        <v>3</v>
      </c>
      <c r="E78" s="55" t="s">
        <v>86</v>
      </c>
      <c r="F78" s="55" t="s">
        <v>168</v>
      </c>
      <c r="G78" s="55" t="s">
        <v>454</v>
      </c>
      <c r="H78" s="55" t="s">
        <v>168</v>
      </c>
      <c r="I78" s="55" t="s">
        <v>56</v>
      </c>
      <c r="J78" s="55">
        <v>560157703</v>
      </c>
      <c r="K78" s="55" t="s">
        <v>455</v>
      </c>
      <c r="L78" s="55" t="s">
        <v>2</v>
      </c>
      <c r="M78" s="55" t="s">
        <v>164</v>
      </c>
      <c r="N78" s="55" t="s">
        <v>143</v>
      </c>
      <c r="O78" s="56">
        <v>46120</v>
      </c>
      <c r="P78" s="57">
        <v>941449</v>
      </c>
      <c r="Q78" s="27" t="str">
        <f>VLOOKUP(J78,Tabla!$A$2:$E$40,5,0)</f>
        <v>Gastos Comunes</v>
      </c>
      <c r="R78" s="51">
        <f t="shared" si="2"/>
        <v>941449</v>
      </c>
    </row>
    <row r="79" spans="1:18" ht="15" x14ac:dyDescent="0.25">
      <c r="A79" s="49" t="s">
        <v>453</v>
      </c>
      <c r="B79" s="55" t="s">
        <v>163</v>
      </c>
      <c r="C79" s="55" t="s">
        <v>180</v>
      </c>
      <c r="D79" s="55" t="s">
        <v>3</v>
      </c>
      <c r="E79" s="55" t="s">
        <v>86</v>
      </c>
      <c r="F79" s="55" t="s">
        <v>456</v>
      </c>
      <c r="G79" s="55" t="s">
        <v>457</v>
      </c>
      <c r="H79" s="55" t="s">
        <v>456</v>
      </c>
      <c r="I79" s="55" t="s">
        <v>56</v>
      </c>
      <c r="J79" s="55">
        <v>560157703</v>
      </c>
      <c r="K79" s="55" t="s">
        <v>458</v>
      </c>
      <c r="L79" s="55" t="s">
        <v>2</v>
      </c>
      <c r="M79" s="55" t="s">
        <v>164</v>
      </c>
      <c r="N79" s="55" t="s">
        <v>143</v>
      </c>
      <c r="O79" s="56">
        <v>46156</v>
      </c>
      <c r="P79" s="57">
        <v>941449</v>
      </c>
      <c r="Q79" s="27" t="str">
        <f>VLOOKUP(J79,Tabla!$A$2:$E$40,5,0)</f>
        <v>Gastos Comunes</v>
      </c>
      <c r="R79" s="51">
        <f t="shared" si="2"/>
        <v>941449</v>
      </c>
    </row>
    <row r="80" spans="1:18" ht="15" x14ac:dyDescent="0.25">
      <c r="A80" s="49" t="s">
        <v>453</v>
      </c>
      <c r="B80" s="55" t="s">
        <v>163</v>
      </c>
      <c r="C80" s="55" t="s">
        <v>185</v>
      </c>
      <c r="D80" s="55" t="s">
        <v>3</v>
      </c>
      <c r="E80" s="55" t="s">
        <v>86</v>
      </c>
      <c r="F80" s="55" t="s">
        <v>459</v>
      </c>
      <c r="G80" s="55" t="s">
        <v>460</v>
      </c>
      <c r="H80" s="55" t="s">
        <v>459</v>
      </c>
      <c r="I80" s="55" t="s">
        <v>56</v>
      </c>
      <c r="J80" s="55">
        <v>560157703</v>
      </c>
      <c r="K80" s="55" t="s">
        <v>461</v>
      </c>
      <c r="L80" s="55" t="s">
        <v>2</v>
      </c>
      <c r="M80" s="55" t="s">
        <v>164</v>
      </c>
      <c r="N80" s="55" t="s">
        <v>143</v>
      </c>
      <c r="O80" s="56">
        <v>46185</v>
      </c>
      <c r="P80" s="57">
        <v>941449</v>
      </c>
      <c r="Q80" s="27" t="str">
        <f>VLOOKUP(J80,Tabla!$A$2:$E$40,5,0)</f>
        <v>Gastos Comunes</v>
      </c>
      <c r="R80" s="51">
        <f t="shared" si="2"/>
        <v>941449</v>
      </c>
    </row>
    <row r="81" spans="1:18" ht="15" x14ac:dyDescent="0.25">
      <c r="A81" s="49" t="s">
        <v>126</v>
      </c>
      <c r="B81" s="55" t="s">
        <v>126</v>
      </c>
      <c r="C81" s="55" t="s">
        <v>180</v>
      </c>
      <c r="D81" s="55" t="s">
        <v>3</v>
      </c>
      <c r="E81" s="55" t="s">
        <v>86</v>
      </c>
      <c r="F81" s="55" t="s">
        <v>462</v>
      </c>
      <c r="G81" s="55" t="s">
        <v>463</v>
      </c>
      <c r="H81" s="55" t="s">
        <v>462</v>
      </c>
      <c r="I81" s="55" t="s">
        <v>56</v>
      </c>
      <c r="J81" s="55">
        <v>761796674</v>
      </c>
      <c r="K81" s="55" t="s">
        <v>464</v>
      </c>
      <c r="L81" s="55" t="s">
        <v>2</v>
      </c>
      <c r="M81" s="55" t="s">
        <v>165</v>
      </c>
      <c r="N81" s="55" t="s">
        <v>123</v>
      </c>
      <c r="O81" s="56">
        <v>46168</v>
      </c>
      <c r="P81" s="57">
        <v>6996546</v>
      </c>
      <c r="Q81" s="27" t="str">
        <f>VLOOKUP(J81,Tabla!$A$2:$E$40,5,0)</f>
        <v>Gastos Comunes</v>
      </c>
      <c r="R81" s="51">
        <f t="shared" si="2"/>
        <v>6996546</v>
      </c>
    </row>
    <row r="82" spans="1:18" ht="15" x14ac:dyDescent="0.25">
      <c r="A82" s="49" t="s">
        <v>126</v>
      </c>
      <c r="B82" s="55" t="s">
        <v>126</v>
      </c>
      <c r="C82" s="55" t="s">
        <v>180</v>
      </c>
      <c r="D82" s="55" t="s">
        <v>3</v>
      </c>
      <c r="E82" s="55" t="s">
        <v>86</v>
      </c>
      <c r="F82" s="55" t="s">
        <v>465</v>
      </c>
      <c r="G82" s="55" t="s">
        <v>466</v>
      </c>
      <c r="H82" s="55" t="s">
        <v>465</v>
      </c>
      <c r="I82" s="55" t="s">
        <v>56</v>
      </c>
      <c r="J82" s="55">
        <v>761796674</v>
      </c>
      <c r="K82" s="55" t="s">
        <v>467</v>
      </c>
      <c r="L82" s="55" t="s">
        <v>2</v>
      </c>
      <c r="M82" s="55" t="s">
        <v>165</v>
      </c>
      <c r="N82" s="55" t="s">
        <v>123</v>
      </c>
      <c r="O82" s="56">
        <v>46168</v>
      </c>
      <c r="P82" s="57">
        <v>902866</v>
      </c>
      <c r="Q82" s="27" t="str">
        <f>VLOOKUP(J82,Tabla!$A$2:$E$40,5,0)</f>
        <v>Gastos Comunes</v>
      </c>
      <c r="R82" s="51">
        <f t="shared" si="2"/>
        <v>902866</v>
      </c>
    </row>
    <row r="83" spans="1:18" ht="15" x14ac:dyDescent="0.25">
      <c r="A83" s="49" t="s">
        <v>126</v>
      </c>
      <c r="B83" s="55" t="s">
        <v>126</v>
      </c>
      <c r="C83" s="55" t="s">
        <v>180</v>
      </c>
      <c r="D83" s="55" t="s">
        <v>3</v>
      </c>
      <c r="E83" s="55" t="s">
        <v>86</v>
      </c>
      <c r="F83" s="55" t="s">
        <v>468</v>
      </c>
      <c r="G83" s="55" t="s">
        <v>469</v>
      </c>
      <c r="H83" s="55" t="s">
        <v>468</v>
      </c>
      <c r="I83" s="55" t="s">
        <v>56</v>
      </c>
      <c r="J83" s="55">
        <v>761796674</v>
      </c>
      <c r="K83" s="55" t="s">
        <v>470</v>
      </c>
      <c r="L83" s="55" t="s">
        <v>2</v>
      </c>
      <c r="M83" s="55" t="s">
        <v>165</v>
      </c>
      <c r="N83" s="55" t="s">
        <v>123</v>
      </c>
      <c r="O83" s="56">
        <v>46168</v>
      </c>
      <c r="P83" s="57">
        <v>6996546</v>
      </c>
      <c r="Q83" s="27" t="str">
        <f>VLOOKUP(J83,Tabla!$A$2:$E$40,5,0)</f>
        <v>Gastos Comunes</v>
      </c>
      <c r="R83" s="51">
        <f t="shared" si="2"/>
        <v>6996546</v>
      </c>
    </row>
    <row r="84" spans="1:18" ht="15" x14ac:dyDescent="0.25">
      <c r="A84" s="49" t="s">
        <v>126</v>
      </c>
      <c r="B84" s="55" t="s">
        <v>126</v>
      </c>
      <c r="C84" s="55" t="s">
        <v>180</v>
      </c>
      <c r="D84" s="55" t="s">
        <v>3</v>
      </c>
      <c r="E84" s="55" t="s">
        <v>86</v>
      </c>
      <c r="F84" s="55" t="s">
        <v>471</v>
      </c>
      <c r="G84" s="55" t="s">
        <v>472</v>
      </c>
      <c r="H84" s="55" t="s">
        <v>471</v>
      </c>
      <c r="I84" s="55" t="s">
        <v>56</v>
      </c>
      <c r="J84" s="55">
        <v>761796674</v>
      </c>
      <c r="K84" s="55" t="s">
        <v>473</v>
      </c>
      <c r="L84" s="55" t="s">
        <v>2</v>
      </c>
      <c r="M84" s="55" t="s">
        <v>165</v>
      </c>
      <c r="N84" s="55" t="s">
        <v>123</v>
      </c>
      <c r="O84" s="56">
        <v>46168</v>
      </c>
      <c r="P84" s="57">
        <v>792381</v>
      </c>
      <c r="Q84" s="27" t="str">
        <f>VLOOKUP(J84,Tabla!$A$2:$E$40,5,0)</f>
        <v>Gastos Comunes</v>
      </c>
      <c r="R84" s="51">
        <f t="shared" si="2"/>
        <v>792381</v>
      </c>
    </row>
    <row r="85" spans="1:18" ht="15" x14ac:dyDescent="0.25">
      <c r="A85" s="49" t="s">
        <v>126</v>
      </c>
      <c r="B85" s="55" t="s">
        <v>126</v>
      </c>
      <c r="C85" s="55" t="s">
        <v>180</v>
      </c>
      <c r="D85" s="55" t="s">
        <v>3</v>
      </c>
      <c r="E85" s="55" t="s">
        <v>86</v>
      </c>
      <c r="F85" s="55" t="s">
        <v>474</v>
      </c>
      <c r="G85" s="55" t="s">
        <v>475</v>
      </c>
      <c r="H85" s="55" t="s">
        <v>474</v>
      </c>
      <c r="I85" s="55" t="s">
        <v>56</v>
      </c>
      <c r="J85" s="55">
        <v>761796674</v>
      </c>
      <c r="K85" s="55" t="s">
        <v>476</v>
      </c>
      <c r="L85" s="55" t="s">
        <v>2</v>
      </c>
      <c r="M85" s="55" t="s">
        <v>165</v>
      </c>
      <c r="N85" s="55" t="s">
        <v>123</v>
      </c>
      <c r="O85" s="56">
        <v>46169</v>
      </c>
      <c r="P85" s="57">
        <v>6996546</v>
      </c>
      <c r="Q85" s="27" t="str">
        <f>VLOOKUP(J85,Tabla!$A$2:$E$40,5,0)</f>
        <v>Gastos Comunes</v>
      </c>
      <c r="R85" s="51">
        <f t="shared" si="2"/>
        <v>6996546</v>
      </c>
    </row>
    <row r="86" spans="1:18" ht="15" x14ac:dyDescent="0.25">
      <c r="A86" s="49" t="s">
        <v>126</v>
      </c>
      <c r="B86" s="55" t="s">
        <v>126</v>
      </c>
      <c r="C86" s="55" t="s">
        <v>180</v>
      </c>
      <c r="D86" s="55" t="s">
        <v>3</v>
      </c>
      <c r="E86" s="55" t="s">
        <v>86</v>
      </c>
      <c r="F86" s="55" t="s">
        <v>477</v>
      </c>
      <c r="G86" s="55" t="s">
        <v>478</v>
      </c>
      <c r="H86" s="55" t="s">
        <v>477</v>
      </c>
      <c r="I86" s="55" t="s">
        <v>56</v>
      </c>
      <c r="J86" s="55">
        <v>761796674</v>
      </c>
      <c r="K86" s="55" t="s">
        <v>479</v>
      </c>
      <c r="L86" s="55" t="s">
        <v>2</v>
      </c>
      <c r="M86" s="55" t="s">
        <v>165</v>
      </c>
      <c r="N86" s="55" t="s">
        <v>123</v>
      </c>
      <c r="O86" s="56">
        <v>46169</v>
      </c>
      <c r="P86" s="57">
        <v>752849</v>
      </c>
      <c r="Q86" s="27" t="str">
        <f>VLOOKUP(J86,Tabla!$A$2:$E$40,5,0)</f>
        <v>Gastos Comunes</v>
      </c>
      <c r="R86" s="51">
        <f t="shared" si="2"/>
        <v>752849</v>
      </c>
    </row>
    <row r="87" spans="1:18" ht="15" x14ac:dyDescent="0.25">
      <c r="A87" s="49" t="s">
        <v>126</v>
      </c>
      <c r="B87" s="55" t="s">
        <v>126</v>
      </c>
      <c r="C87" s="55" t="s">
        <v>185</v>
      </c>
      <c r="D87" s="55" t="s">
        <v>3</v>
      </c>
      <c r="E87" s="55" t="s">
        <v>86</v>
      </c>
      <c r="F87" s="55" t="s">
        <v>480</v>
      </c>
      <c r="G87" s="55" t="s">
        <v>481</v>
      </c>
      <c r="H87" s="55" t="s">
        <v>480</v>
      </c>
      <c r="I87" s="55" t="s">
        <v>56</v>
      </c>
      <c r="J87" s="55">
        <v>761796674</v>
      </c>
      <c r="K87" s="55" t="s">
        <v>482</v>
      </c>
      <c r="L87" s="55" t="s">
        <v>2</v>
      </c>
      <c r="M87" s="55" t="s">
        <v>165</v>
      </c>
      <c r="N87" s="55" t="s">
        <v>123</v>
      </c>
      <c r="O87" s="56">
        <v>46198</v>
      </c>
      <c r="P87" s="57">
        <v>6996546</v>
      </c>
      <c r="Q87" s="27" t="str">
        <f>VLOOKUP(J87,Tabla!$A$2:$E$40,5,0)</f>
        <v>Gastos Comunes</v>
      </c>
      <c r="R87" s="51">
        <f t="shared" si="2"/>
        <v>6996546</v>
      </c>
    </row>
    <row r="88" spans="1:18" ht="15" x14ac:dyDescent="0.25">
      <c r="A88" s="49" t="s">
        <v>126</v>
      </c>
      <c r="B88" s="55" t="s">
        <v>126</v>
      </c>
      <c r="C88" s="55" t="s">
        <v>185</v>
      </c>
      <c r="D88" s="55" t="s">
        <v>3</v>
      </c>
      <c r="E88" s="55" t="s">
        <v>86</v>
      </c>
      <c r="F88" s="55" t="s">
        <v>483</v>
      </c>
      <c r="G88" s="55" t="s">
        <v>484</v>
      </c>
      <c r="H88" s="55" t="s">
        <v>483</v>
      </c>
      <c r="I88" s="55" t="s">
        <v>56</v>
      </c>
      <c r="J88" s="55">
        <v>761796674</v>
      </c>
      <c r="K88" s="55" t="s">
        <v>485</v>
      </c>
      <c r="L88" s="55" t="s">
        <v>2</v>
      </c>
      <c r="M88" s="55" t="s">
        <v>165</v>
      </c>
      <c r="N88" s="55" t="s">
        <v>123</v>
      </c>
      <c r="O88" s="56">
        <v>46198</v>
      </c>
      <c r="P88" s="57">
        <v>691208</v>
      </c>
      <c r="Q88" s="27" t="str">
        <f>VLOOKUP(J88,Tabla!$A$2:$E$40,5,0)</f>
        <v>Gastos Comunes</v>
      </c>
      <c r="R88" s="51">
        <f t="shared" si="2"/>
        <v>691208</v>
      </c>
    </row>
    <row r="89" spans="1:18" ht="15" x14ac:dyDescent="0.25">
      <c r="A89" s="49" t="s">
        <v>166</v>
      </c>
      <c r="B89" s="55" t="s">
        <v>166</v>
      </c>
      <c r="C89" s="55" t="s">
        <v>175</v>
      </c>
      <c r="D89" s="55" t="s">
        <v>3</v>
      </c>
      <c r="E89" s="55" t="s">
        <v>86</v>
      </c>
      <c r="F89" s="55" t="s">
        <v>486</v>
      </c>
      <c r="G89" s="55" t="s">
        <v>487</v>
      </c>
      <c r="H89" s="55" t="s">
        <v>486</v>
      </c>
      <c r="I89" s="55" t="s">
        <v>56</v>
      </c>
      <c r="J89" s="55">
        <v>704832001</v>
      </c>
      <c r="K89" s="55" t="s">
        <v>488</v>
      </c>
      <c r="L89" s="55" t="s">
        <v>2</v>
      </c>
      <c r="M89" s="55" t="s">
        <v>167</v>
      </c>
      <c r="N89" s="55" t="s">
        <v>123</v>
      </c>
      <c r="O89" s="56">
        <v>46136</v>
      </c>
      <c r="P89" s="57">
        <v>1954367</v>
      </c>
      <c r="Q89" s="27" t="str">
        <f>VLOOKUP(J89,Tabla!$A$2:$E$40,5,0)</f>
        <v>Gastos Comunes</v>
      </c>
      <c r="R89" s="51">
        <f t="shared" si="2"/>
        <v>1954367</v>
      </c>
    </row>
    <row r="90" spans="1:18" ht="15" x14ac:dyDescent="0.25">
      <c r="A90" s="49" t="s">
        <v>166</v>
      </c>
      <c r="B90" s="49" t="s">
        <v>166</v>
      </c>
      <c r="C90" s="49" t="s">
        <v>180</v>
      </c>
      <c r="D90" s="49" t="s">
        <v>3</v>
      </c>
      <c r="E90" s="49" t="s">
        <v>86</v>
      </c>
      <c r="F90" s="49" t="s">
        <v>489</v>
      </c>
      <c r="G90" s="49" t="s">
        <v>490</v>
      </c>
      <c r="H90" s="49" t="s">
        <v>489</v>
      </c>
      <c r="I90" s="49" t="s">
        <v>56</v>
      </c>
      <c r="J90" s="49">
        <v>704832001</v>
      </c>
      <c r="K90" s="49" t="s">
        <v>491</v>
      </c>
      <c r="L90" s="49" t="s">
        <v>2</v>
      </c>
      <c r="M90" s="49" t="s">
        <v>167</v>
      </c>
      <c r="N90" s="49" t="s">
        <v>123</v>
      </c>
      <c r="O90" s="60">
        <v>46167</v>
      </c>
      <c r="P90" s="61">
        <v>2013364</v>
      </c>
      <c r="Q90" s="27" t="str">
        <f>VLOOKUP(J90,Tabla!$A$2:$E$40,5,0)</f>
        <v>Gastos Comunes</v>
      </c>
      <c r="R90" s="51">
        <f t="shared" ref="R90:R101" si="3">P90</f>
        <v>2013364</v>
      </c>
    </row>
    <row r="91" spans="1:18" ht="15" x14ac:dyDescent="0.25">
      <c r="A91" s="49" t="s">
        <v>166</v>
      </c>
      <c r="B91" s="49" t="s">
        <v>166</v>
      </c>
      <c r="C91" s="49" t="s">
        <v>185</v>
      </c>
      <c r="D91" s="49" t="s">
        <v>3</v>
      </c>
      <c r="E91" s="49" t="s">
        <v>86</v>
      </c>
      <c r="F91" s="49" t="s">
        <v>492</v>
      </c>
      <c r="G91" s="49" t="s">
        <v>493</v>
      </c>
      <c r="H91" s="49" t="s">
        <v>492</v>
      </c>
      <c r="I91" s="49" t="s">
        <v>56</v>
      </c>
      <c r="J91" s="49">
        <v>704832001</v>
      </c>
      <c r="K91" s="49" t="s">
        <v>494</v>
      </c>
      <c r="L91" s="49" t="s">
        <v>2</v>
      </c>
      <c r="M91" s="49" t="s">
        <v>167</v>
      </c>
      <c r="N91" s="49" t="s">
        <v>123</v>
      </c>
      <c r="O91" s="60">
        <v>46196</v>
      </c>
      <c r="P91" s="51">
        <v>2074634</v>
      </c>
      <c r="Q91" s="27" t="str">
        <f>VLOOKUP(J91,Tabla!$A$2:$E$40,5,0)</f>
        <v>Gastos Comunes</v>
      </c>
      <c r="R91" s="51">
        <f t="shared" si="3"/>
        <v>2074634</v>
      </c>
    </row>
    <row r="92" spans="1:18" ht="15" x14ac:dyDescent="0.25">
      <c r="A92" s="49" t="s">
        <v>50</v>
      </c>
      <c r="B92" s="49" t="s">
        <v>60</v>
      </c>
      <c r="C92" s="49" t="s">
        <v>175</v>
      </c>
      <c r="D92" s="49" t="s">
        <v>3</v>
      </c>
      <c r="E92" s="49" t="s">
        <v>86</v>
      </c>
      <c r="F92" s="49" t="s">
        <v>495</v>
      </c>
      <c r="G92" s="49" t="s">
        <v>496</v>
      </c>
      <c r="H92" s="49" t="s">
        <v>497</v>
      </c>
      <c r="I92" s="49" t="s">
        <v>56</v>
      </c>
      <c r="J92" s="49">
        <v>533213588</v>
      </c>
      <c r="K92" s="49" t="s">
        <v>119</v>
      </c>
      <c r="L92" s="49" t="s">
        <v>2</v>
      </c>
      <c r="M92" s="49" t="s">
        <v>170</v>
      </c>
      <c r="N92" s="49" t="s">
        <v>123</v>
      </c>
      <c r="O92" s="60">
        <v>46120</v>
      </c>
      <c r="P92" s="61">
        <v>203692</v>
      </c>
      <c r="Q92" s="27" t="str">
        <f>VLOOKUP(J92,Tabla!$A$2:$E$40,5,0)</f>
        <v>Gastos Comunes</v>
      </c>
      <c r="R92" s="51">
        <f t="shared" si="3"/>
        <v>203692</v>
      </c>
    </row>
    <row r="93" spans="1:18" ht="15" x14ac:dyDescent="0.25">
      <c r="A93" s="49" t="s">
        <v>50</v>
      </c>
      <c r="B93" s="49" t="s">
        <v>60</v>
      </c>
      <c r="C93" s="49" t="s">
        <v>175</v>
      </c>
      <c r="D93" s="49" t="s">
        <v>3</v>
      </c>
      <c r="E93" s="49" t="s">
        <v>86</v>
      </c>
      <c r="F93" s="49" t="s">
        <v>498</v>
      </c>
      <c r="G93" s="49" t="s">
        <v>499</v>
      </c>
      <c r="H93" s="49" t="s">
        <v>500</v>
      </c>
      <c r="I93" s="49" t="s">
        <v>56</v>
      </c>
      <c r="J93" s="49">
        <v>560419309</v>
      </c>
      <c r="K93" s="49" t="s">
        <v>89</v>
      </c>
      <c r="L93" s="49" t="s">
        <v>2</v>
      </c>
      <c r="M93" s="49" t="s">
        <v>169</v>
      </c>
      <c r="N93" s="49" t="s">
        <v>123</v>
      </c>
      <c r="O93" s="60">
        <v>46121</v>
      </c>
      <c r="P93" s="61">
        <v>61717</v>
      </c>
      <c r="Q93" s="27" t="str">
        <f>VLOOKUP(J93,Tabla!$A$2:$E$40,5,0)</f>
        <v>Gastos Comunes</v>
      </c>
      <c r="R93" s="51">
        <f t="shared" si="3"/>
        <v>61717</v>
      </c>
    </row>
    <row r="94" spans="1:18" ht="15" x14ac:dyDescent="0.25">
      <c r="A94" s="49" t="s">
        <v>50</v>
      </c>
      <c r="B94" s="49" t="s">
        <v>60</v>
      </c>
      <c r="C94" s="49" t="s">
        <v>175</v>
      </c>
      <c r="D94" s="49" t="s">
        <v>3</v>
      </c>
      <c r="E94" s="49" t="s">
        <v>86</v>
      </c>
      <c r="F94" s="49" t="s">
        <v>498</v>
      </c>
      <c r="G94" s="49" t="s">
        <v>501</v>
      </c>
      <c r="H94" s="49" t="s">
        <v>500</v>
      </c>
      <c r="I94" s="49" t="s">
        <v>56</v>
      </c>
      <c r="J94" s="49">
        <v>560419309</v>
      </c>
      <c r="K94" s="49" t="s">
        <v>89</v>
      </c>
      <c r="L94" s="49" t="s">
        <v>2</v>
      </c>
      <c r="M94" s="49" t="s">
        <v>169</v>
      </c>
      <c r="N94" s="49" t="s">
        <v>123</v>
      </c>
      <c r="O94" s="60">
        <v>46121</v>
      </c>
      <c r="P94" s="61">
        <v>61717</v>
      </c>
      <c r="Q94" s="27" t="str">
        <f>VLOOKUP(J94,Tabla!$A$2:$E$40,5,0)</f>
        <v>Gastos Comunes</v>
      </c>
      <c r="R94" s="51">
        <f t="shared" si="3"/>
        <v>61717</v>
      </c>
    </row>
    <row r="95" spans="1:18" ht="15" x14ac:dyDescent="0.25">
      <c r="A95" s="49" t="s">
        <v>50</v>
      </c>
      <c r="B95" s="49" t="s">
        <v>60</v>
      </c>
      <c r="C95" s="49" t="s">
        <v>175</v>
      </c>
      <c r="D95" s="49" t="s">
        <v>3</v>
      </c>
      <c r="E95" s="49" t="s">
        <v>86</v>
      </c>
      <c r="F95" s="49" t="s">
        <v>498</v>
      </c>
      <c r="G95" s="49" t="s">
        <v>499</v>
      </c>
      <c r="H95" s="49" t="s">
        <v>500</v>
      </c>
      <c r="I95" s="49" t="s">
        <v>56</v>
      </c>
      <c r="J95" s="49">
        <v>560419309</v>
      </c>
      <c r="K95" s="49" t="s">
        <v>89</v>
      </c>
      <c r="L95" s="49" t="s">
        <v>2</v>
      </c>
      <c r="M95" s="49" t="s">
        <v>169</v>
      </c>
      <c r="N95" s="49" t="s">
        <v>123</v>
      </c>
      <c r="O95" s="60">
        <v>46121</v>
      </c>
      <c r="P95" s="61">
        <v>-61717</v>
      </c>
      <c r="Q95" s="27" t="str">
        <f>VLOOKUP(J95,Tabla!$A$2:$E$40,5,0)</f>
        <v>Gastos Comunes</v>
      </c>
      <c r="R95" s="51">
        <f t="shared" si="3"/>
        <v>-61717</v>
      </c>
    </row>
    <row r="96" spans="1:18" ht="15" x14ac:dyDescent="0.25">
      <c r="A96" s="49" t="s">
        <v>50</v>
      </c>
      <c r="B96" s="49" t="s">
        <v>60</v>
      </c>
      <c r="C96" s="49" t="s">
        <v>180</v>
      </c>
      <c r="D96" s="49" t="s">
        <v>3</v>
      </c>
      <c r="E96" s="49" t="s">
        <v>86</v>
      </c>
      <c r="F96" s="49" t="s">
        <v>502</v>
      </c>
      <c r="G96" s="49" t="s">
        <v>503</v>
      </c>
      <c r="H96" s="49" t="s">
        <v>504</v>
      </c>
      <c r="I96" s="49" t="s">
        <v>56</v>
      </c>
      <c r="J96" s="49">
        <v>560419309</v>
      </c>
      <c r="K96" s="49" t="s">
        <v>89</v>
      </c>
      <c r="L96" s="49" t="s">
        <v>2</v>
      </c>
      <c r="M96" s="49" t="s">
        <v>169</v>
      </c>
      <c r="N96" s="49" t="s">
        <v>123</v>
      </c>
      <c r="O96" s="60">
        <v>46155</v>
      </c>
      <c r="P96" s="61">
        <v>54095</v>
      </c>
      <c r="Q96" s="27" t="str">
        <f>VLOOKUP(J96,Tabla!$A$2:$E$40,5,0)</f>
        <v>Gastos Comunes</v>
      </c>
      <c r="R96" s="51">
        <f t="shared" si="3"/>
        <v>54095</v>
      </c>
    </row>
    <row r="97" spans="1:18" ht="15" x14ac:dyDescent="0.25">
      <c r="A97" s="49" t="s">
        <v>50</v>
      </c>
      <c r="B97" s="49" t="s">
        <v>60</v>
      </c>
      <c r="C97" s="49" t="s">
        <v>180</v>
      </c>
      <c r="D97" s="49" t="s">
        <v>3</v>
      </c>
      <c r="E97" s="49" t="s">
        <v>86</v>
      </c>
      <c r="F97" s="49" t="s">
        <v>505</v>
      </c>
      <c r="G97" s="49" t="s">
        <v>506</v>
      </c>
      <c r="H97" s="49" t="s">
        <v>507</v>
      </c>
      <c r="I97" s="49" t="s">
        <v>56</v>
      </c>
      <c r="J97" s="49">
        <v>533213588</v>
      </c>
      <c r="K97" s="49" t="s">
        <v>119</v>
      </c>
      <c r="L97" s="49" t="s">
        <v>2</v>
      </c>
      <c r="M97" s="49" t="s">
        <v>170</v>
      </c>
      <c r="N97" s="49" t="s">
        <v>123</v>
      </c>
      <c r="O97" s="60">
        <v>46156</v>
      </c>
      <c r="P97" s="61">
        <v>195189</v>
      </c>
      <c r="Q97" s="27" t="str">
        <f>VLOOKUP(J97,Tabla!$A$2:$E$40,5,0)</f>
        <v>Gastos Comunes</v>
      </c>
      <c r="R97" s="51">
        <f t="shared" si="3"/>
        <v>195189</v>
      </c>
    </row>
    <row r="98" spans="1:18" ht="15" x14ac:dyDescent="0.25">
      <c r="A98" s="49" t="s">
        <v>50</v>
      </c>
      <c r="B98" s="49" t="s">
        <v>60</v>
      </c>
      <c r="C98" s="49" t="s">
        <v>185</v>
      </c>
      <c r="D98" s="49" t="s">
        <v>3</v>
      </c>
      <c r="E98" s="49" t="s">
        <v>86</v>
      </c>
      <c r="F98" s="49" t="s">
        <v>508</v>
      </c>
      <c r="G98" s="49" t="s">
        <v>509</v>
      </c>
      <c r="H98" s="49" t="s">
        <v>510</v>
      </c>
      <c r="I98" s="49" t="s">
        <v>56</v>
      </c>
      <c r="J98" s="49">
        <v>43282050</v>
      </c>
      <c r="K98" s="49" t="s">
        <v>137</v>
      </c>
      <c r="L98" s="49" t="s">
        <v>2</v>
      </c>
      <c r="M98" s="49" t="s">
        <v>161</v>
      </c>
      <c r="N98" s="49" t="s">
        <v>123</v>
      </c>
      <c r="O98" s="60">
        <v>46176</v>
      </c>
      <c r="P98" s="61">
        <v>150000</v>
      </c>
      <c r="Q98" s="27" t="str">
        <f>VLOOKUP(J98,Tabla!$A$2:$E$40,5,0)</f>
        <v>Arriendo de Inmuebles</v>
      </c>
      <c r="R98" s="51">
        <f t="shared" si="3"/>
        <v>150000</v>
      </c>
    </row>
    <row r="99" spans="1:18" ht="15" x14ac:dyDescent="0.25">
      <c r="A99" s="49" t="s">
        <v>50</v>
      </c>
      <c r="B99" s="49" t="s">
        <v>60</v>
      </c>
      <c r="C99" s="49" t="s">
        <v>185</v>
      </c>
      <c r="D99" s="49" t="s">
        <v>3</v>
      </c>
      <c r="E99" s="49" t="s">
        <v>86</v>
      </c>
      <c r="F99" s="49" t="s">
        <v>511</v>
      </c>
      <c r="G99" s="49" t="s">
        <v>512</v>
      </c>
      <c r="H99" s="49" t="s">
        <v>513</v>
      </c>
      <c r="I99" s="49" t="s">
        <v>56</v>
      </c>
      <c r="J99" s="49">
        <v>533213588</v>
      </c>
      <c r="K99" s="49" t="s">
        <v>119</v>
      </c>
      <c r="L99" s="49" t="s">
        <v>2</v>
      </c>
      <c r="M99" s="49" t="s">
        <v>170</v>
      </c>
      <c r="N99" s="49" t="s">
        <v>123</v>
      </c>
      <c r="O99" s="60">
        <v>46176</v>
      </c>
      <c r="P99" s="61">
        <v>200218</v>
      </c>
      <c r="Q99" s="27" t="str">
        <f>VLOOKUP(J99,Tabla!$A$2:$E$40,5,0)</f>
        <v>Gastos Comunes</v>
      </c>
      <c r="R99" s="51">
        <f t="shared" si="3"/>
        <v>200218</v>
      </c>
    </row>
    <row r="100" spans="1:18" ht="15" x14ac:dyDescent="0.25">
      <c r="A100" s="49" t="s">
        <v>50</v>
      </c>
      <c r="B100" s="49" t="s">
        <v>60</v>
      </c>
      <c r="C100" s="49" t="s">
        <v>185</v>
      </c>
      <c r="D100" s="49" t="s">
        <v>3</v>
      </c>
      <c r="E100" s="49" t="s">
        <v>86</v>
      </c>
      <c r="F100" s="49" t="s">
        <v>514</v>
      </c>
      <c r="G100" s="49" t="s">
        <v>515</v>
      </c>
      <c r="H100" s="49" t="s">
        <v>516</v>
      </c>
      <c r="I100" s="49" t="s">
        <v>56</v>
      </c>
      <c r="J100" s="49">
        <v>43282050</v>
      </c>
      <c r="K100" s="49" t="s">
        <v>137</v>
      </c>
      <c r="L100" s="49" t="s">
        <v>2</v>
      </c>
      <c r="M100" s="49" t="s">
        <v>161</v>
      </c>
      <c r="N100" s="49" t="s">
        <v>123</v>
      </c>
      <c r="O100" s="60">
        <v>46183</v>
      </c>
      <c r="P100" s="61">
        <v>150000</v>
      </c>
      <c r="Q100" s="27" t="str">
        <f>VLOOKUP(J100,Tabla!$A$2:$E$40,5,0)</f>
        <v>Arriendo de Inmuebles</v>
      </c>
      <c r="R100" s="51">
        <f t="shared" si="3"/>
        <v>150000</v>
      </c>
    </row>
    <row r="101" spans="1:18" ht="15" x14ac:dyDescent="0.25">
      <c r="A101" s="49" t="s">
        <v>50</v>
      </c>
      <c r="B101" s="49" t="s">
        <v>60</v>
      </c>
      <c r="C101" s="49" t="s">
        <v>185</v>
      </c>
      <c r="D101" s="49" t="s">
        <v>3</v>
      </c>
      <c r="E101" s="49" t="s">
        <v>86</v>
      </c>
      <c r="F101" s="49" t="s">
        <v>517</v>
      </c>
      <c r="G101" s="49" t="s">
        <v>518</v>
      </c>
      <c r="H101" s="49" t="s">
        <v>519</v>
      </c>
      <c r="I101" s="49" t="s">
        <v>56</v>
      </c>
      <c r="J101" s="49">
        <v>560419309</v>
      </c>
      <c r="K101" s="49" t="s">
        <v>89</v>
      </c>
      <c r="L101" s="49" t="s">
        <v>2</v>
      </c>
      <c r="M101" s="49" t="s">
        <v>169</v>
      </c>
      <c r="N101" s="49" t="s">
        <v>123</v>
      </c>
      <c r="O101" s="60">
        <v>46195</v>
      </c>
      <c r="P101" s="61">
        <v>56429</v>
      </c>
      <c r="Q101" s="27" t="str">
        <f>VLOOKUP(J101,Tabla!$A$2:$E$40,5,0)</f>
        <v>Gastos Comunes</v>
      </c>
      <c r="R101" s="51">
        <f t="shared" si="3"/>
        <v>56429</v>
      </c>
    </row>
    <row r="102" spans="1:18" ht="15" x14ac:dyDescent="0.25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  <row r="103" spans="1:18" ht="15" x14ac:dyDescent="0.2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R103" s="51">
        <f>SUM(R2:R102)</f>
        <v>135169629</v>
      </c>
    </row>
    <row r="104" spans="1:18" ht="15" x14ac:dyDescent="0.25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</row>
  </sheetData>
  <autoFilter ref="A1:R89" xr:uid="{502760BE-F67F-420E-8E20-C8217247BF1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4074-EA28-4C3E-8A2C-A9EAF450BEE9}">
  <dimension ref="A1:R19"/>
  <sheetViews>
    <sheetView topLeftCell="E1" zoomScale="80" zoomScaleNormal="80" workbookViewId="0">
      <selection activeCell="R11" sqref="R11"/>
    </sheetView>
  </sheetViews>
  <sheetFormatPr baseColWidth="10" defaultColWidth="9.140625" defaultRowHeight="12.75" x14ac:dyDescent="0.25"/>
  <cols>
    <col min="1" max="1" width="10" style="27" bestFit="1" customWidth="1"/>
    <col min="2" max="2" width="5" style="27" bestFit="1" customWidth="1"/>
    <col min="3" max="3" width="9" style="27" bestFit="1" customWidth="1"/>
    <col min="4" max="4" width="15" style="27" bestFit="1" customWidth="1"/>
    <col min="5" max="5" width="12" style="27" bestFit="1" customWidth="1"/>
    <col min="6" max="6" width="11" style="27" bestFit="1" customWidth="1"/>
    <col min="7" max="8" width="17" style="27" bestFit="1" customWidth="1"/>
    <col min="9" max="9" width="11" style="27" bestFit="1" customWidth="1"/>
    <col min="10" max="10" width="15.28515625" style="27" customWidth="1"/>
    <col min="11" max="11" width="39.7109375" style="27" customWidth="1"/>
    <col min="12" max="12" width="15" style="27" bestFit="1" customWidth="1"/>
    <col min="13" max="13" width="22" style="27" bestFit="1" customWidth="1"/>
    <col min="14" max="14" width="11" style="27" bestFit="1" customWidth="1"/>
    <col min="15" max="15" width="12.5703125" style="27" customWidth="1"/>
    <col min="16" max="16" width="12" style="27" customWidth="1"/>
    <col min="17" max="17" width="19.85546875" style="27" customWidth="1"/>
    <col min="18" max="18" width="22.140625" style="27" customWidth="1"/>
    <col min="19" max="16384" width="9.140625" style="27"/>
  </cols>
  <sheetData>
    <row r="1" spans="1:18" ht="75" x14ac:dyDescent="0.25">
      <c r="A1" s="47" t="s">
        <v>96</v>
      </c>
      <c r="B1" s="47" t="s">
        <v>97</v>
      </c>
      <c r="C1" s="47" t="s">
        <v>98</v>
      </c>
      <c r="D1" s="48" t="s">
        <v>99</v>
      </c>
      <c r="E1" s="48" t="s">
        <v>100</v>
      </c>
      <c r="F1" s="48" t="s">
        <v>101</v>
      </c>
      <c r="G1" s="48" t="s">
        <v>102</v>
      </c>
      <c r="H1" s="47" t="s">
        <v>103</v>
      </c>
      <c r="I1" s="47" t="s">
        <v>104</v>
      </c>
      <c r="J1" s="47" t="s">
        <v>110</v>
      </c>
      <c r="K1" s="47" t="s">
        <v>0</v>
      </c>
      <c r="L1" s="47" t="s">
        <v>105</v>
      </c>
      <c r="M1" s="48" t="s">
        <v>106</v>
      </c>
      <c r="N1" s="48" t="s">
        <v>122</v>
      </c>
      <c r="O1" s="47" t="s">
        <v>107</v>
      </c>
      <c r="P1" s="48" t="s">
        <v>108</v>
      </c>
      <c r="Q1" s="50" t="s">
        <v>127</v>
      </c>
      <c r="R1" s="50" t="s">
        <v>128</v>
      </c>
    </row>
    <row r="2" spans="1:18" ht="15" x14ac:dyDescent="0.25">
      <c r="A2" s="49" t="s">
        <v>173</v>
      </c>
      <c r="B2" s="49" t="s">
        <v>174</v>
      </c>
      <c r="C2" s="49" t="s">
        <v>175</v>
      </c>
      <c r="D2" s="49" t="s">
        <v>1</v>
      </c>
      <c r="E2" s="49" t="s">
        <v>109</v>
      </c>
      <c r="F2" s="49" t="s">
        <v>176</v>
      </c>
      <c r="G2" s="49" t="s">
        <v>177</v>
      </c>
      <c r="H2" s="49" t="s">
        <v>178</v>
      </c>
      <c r="I2" s="49" t="s">
        <v>49</v>
      </c>
      <c r="J2" s="49">
        <v>761786652</v>
      </c>
      <c r="K2" s="49" t="s">
        <v>121</v>
      </c>
      <c r="L2" s="49" t="s">
        <v>2</v>
      </c>
      <c r="M2" s="49" t="s">
        <v>179</v>
      </c>
      <c r="N2" s="49" t="s">
        <v>123</v>
      </c>
      <c r="O2" s="58">
        <v>46121</v>
      </c>
      <c r="P2" s="59">
        <v>3747892</v>
      </c>
      <c r="Q2" s="27" t="str">
        <f>VLOOKUP(J2,Tabla!$A$2:$E$40,5,0)</f>
        <v>Bodegas</v>
      </c>
      <c r="R2" s="51">
        <f>P2</f>
        <v>3747892</v>
      </c>
    </row>
    <row r="3" spans="1:18" ht="15" x14ac:dyDescent="0.25">
      <c r="A3" s="49" t="s">
        <v>173</v>
      </c>
      <c r="B3" s="49" t="s">
        <v>174</v>
      </c>
      <c r="C3" s="49" t="s">
        <v>180</v>
      </c>
      <c r="D3" s="49" t="s">
        <v>1</v>
      </c>
      <c r="E3" s="49" t="s">
        <v>109</v>
      </c>
      <c r="F3" s="49" t="s">
        <v>181</v>
      </c>
      <c r="G3" s="49" t="s">
        <v>182</v>
      </c>
      <c r="H3" s="49" t="s">
        <v>183</v>
      </c>
      <c r="I3" s="49" t="s">
        <v>49</v>
      </c>
      <c r="J3" s="49">
        <v>761786652</v>
      </c>
      <c r="K3" s="49" t="s">
        <v>121</v>
      </c>
      <c r="L3" s="49" t="s">
        <v>2</v>
      </c>
      <c r="M3" s="49" t="s">
        <v>184</v>
      </c>
      <c r="N3" s="49" t="s">
        <v>123</v>
      </c>
      <c r="O3" s="58">
        <v>46154</v>
      </c>
      <c r="P3" s="59">
        <v>3775339</v>
      </c>
      <c r="Q3" s="27" t="str">
        <f>VLOOKUP(J3,Tabla!$A$2:$E$40,5,0)</f>
        <v>Bodegas</v>
      </c>
      <c r="R3" s="51">
        <f t="shared" ref="R3:R8" si="0">P3</f>
        <v>3775339</v>
      </c>
    </row>
    <row r="4" spans="1:18" ht="15" x14ac:dyDescent="0.25">
      <c r="A4" s="49" t="s">
        <v>173</v>
      </c>
      <c r="B4" s="49" t="s">
        <v>174</v>
      </c>
      <c r="C4" s="49" t="s">
        <v>185</v>
      </c>
      <c r="D4" s="49" t="s">
        <v>1</v>
      </c>
      <c r="E4" s="49" t="s">
        <v>109</v>
      </c>
      <c r="F4" s="49" t="s">
        <v>186</v>
      </c>
      <c r="G4" s="49" t="s">
        <v>152</v>
      </c>
      <c r="H4" s="49" t="s">
        <v>187</v>
      </c>
      <c r="I4" s="49" t="s">
        <v>49</v>
      </c>
      <c r="J4" s="49">
        <v>761786652</v>
      </c>
      <c r="K4" s="49" t="s">
        <v>121</v>
      </c>
      <c r="L4" s="49" t="s">
        <v>2</v>
      </c>
      <c r="M4" s="49" t="s">
        <v>188</v>
      </c>
      <c r="N4" s="49" t="s">
        <v>123</v>
      </c>
      <c r="O4" s="58">
        <v>46183</v>
      </c>
      <c r="P4" s="59">
        <v>3821821</v>
      </c>
      <c r="Q4" s="27" t="str">
        <f>VLOOKUP(J4,Tabla!$A$2:$E$40,5,0)</f>
        <v>Bodegas</v>
      </c>
      <c r="R4" s="51">
        <f t="shared" si="0"/>
        <v>3821821</v>
      </c>
    </row>
    <row r="5" spans="1:18" ht="15" x14ac:dyDescent="0.25">
      <c r="A5" s="49" t="s">
        <v>173</v>
      </c>
      <c r="B5" s="49" t="s">
        <v>174</v>
      </c>
      <c r="C5" s="49" t="s">
        <v>175</v>
      </c>
      <c r="D5" s="49" t="s">
        <v>1</v>
      </c>
      <c r="E5" s="49" t="s">
        <v>109</v>
      </c>
      <c r="F5" s="49" t="s">
        <v>176</v>
      </c>
      <c r="G5" s="49" t="s">
        <v>177</v>
      </c>
      <c r="H5" s="49" t="s">
        <v>178</v>
      </c>
      <c r="I5" s="49" t="s">
        <v>56</v>
      </c>
      <c r="J5" s="49">
        <v>761786652</v>
      </c>
      <c r="K5" s="49" t="s">
        <v>121</v>
      </c>
      <c r="L5" s="49" t="s">
        <v>2</v>
      </c>
      <c r="M5" s="49" t="s">
        <v>179</v>
      </c>
      <c r="N5" s="49" t="s">
        <v>124</v>
      </c>
      <c r="O5" s="58">
        <v>46121</v>
      </c>
      <c r="P5" s="59">
        <v>-1</v>
      </c>
      <c r="Q5" s="27" t="str">
        <f>VLOOKUP(J5,Tabla!$A$2:$E$40,5,0)</f>
        <v>Bodegas</v>
      </c>
      <c r="R5" s="51">
        <f t="shared" si="0"/>
        <v>-1</v>
      </c>
    </row>
    <row r="6" spans="1:18" ht="15" x14ac:dyDescent="0.25">
      <c r="A6" s="49" t="s">
        <v>173</v>
      </c>
      <c r="B6" s="49" t="s">
        <v>174</v>
      </c>
      <c r="C6" s="49" t="s">
        <v>175</v>
      </c>
      <c r="D6" s="49" t="s">
        <v>1</v>
      </c>
      <c r="E6" s="49" t="s">
        <v>109</v>
      </c>
      <c r="F6" s="49" t="s">
        <v>189</v>
      </c>
      <c r="G6" s="49" t="s">
        <v>190</v>
      </c>
      <c r="H6" s="49" t="s">
        <v>191</v>
      </c>
      <c r="I6" s="49" t="s">
        <v>192</v>
      </c>
      <c r="J6" s="49">
        <v>761786652</v>
      </c>
      <c r="K6" s="49" t="s">
        <v>193</v>
      </c>
      <c r="L6" s="49" t="s">
        <v>2</v>
      </c>
      <c r="M6" s="49" t="s">
        <v>194</v>
      </c>
      <c r="N6" s="49" t="s">
        <v>123</v>
      </c>
      <c r="O6" s="58">
        <v>46122</v>
      </c>
      <c r="P6" s="59">
        <v>254201</v>
      </c>
      <c r="Q6" s="27" t="str">
        <f>VLOOKUP(J6,Tabla!$A$2:$E$40,5,0)</f>
        <v>Bodegas</v>
      </c>
      <c r="R6" s="51">
        <f t="shared" si="0"/>
        <v>254201</v>
      </c>
    </row>
    <row r="7" spans="1:18" ht="15" x14ac:dyDescent="0.25">
      <c r="A7" s="49" t="s">
        <v>173</v>
      </c>
      <c r="B7" s="49" t="s">
        <v>174</v>
      </c>
      <c r="C7" s="49" t="s">
        <v>180</v>
      </c>
      <c r="D7" s="49" t="s">
        <v>1</v>
      </c>
      <c r="E7" s="49" t="s">
        <v>109</v>
      </c>
      <c r="F7" s="49" t="s">
        <v>195</v>
      </c>
      <c r="G7" s="49" t="s">
        <v>196</v>
      </c>
      <c r="H7" s="49" t="s">
        <v>197</v>
      </c>
      <c r="I7" s="49" t="s">
        <v>192</v>
      </c>
      <c r="J7" s="49">
        <v>761786652</v>
      </c>
      <c r="K7" s="49" t="s">
        <v>193</v>
      </c>
      <c r="L7" s="49" t="s">
        <v>2</v>
      </c>
      <c r="M7" s="49" t="s">
        <v>194</v>
      </c>
      <c r="N7" s="49" t="s">
        <v>123</v>
      </c>
      <c r="O7" s="58">
        <v>46155</v>
      </c>
      <c r="P7" s="59">
        <v>47767</v>
      </c>
      <c r="Q7" s="27" t="str">
        <f>VLOOKUP(J7,Tabla!$A$2:$E$40,5,0)</f>
        <v>Bodegas</v>
      </c>
      <c r="R7" s="51">
        <f t="shared" si="0"/>
        <v>47767</v>
      </c>
    </row>
    <row r="8" spans="1:18" ht="15" x14ac:dyDescent="0.25">
      <c r="A8" s="49" t="s">
        <v>173</v>
      </c>
      <c r="B8" s="49" t="s">
        <v>174</v>
      </c>
      <c r="C8" s="49" t="s">
        <v>185</v>
      </c>
      <c r="D8" s="49" t="s">
        <v>1</v>
      </c>
      <c r="E8" s="49" t="s">
        <v>109</v>
      </c>
      <c r="F8" s="49" t="s">
        <v>198</v>
      </c>
      <c r="G8" s="49" t="s">
        <v>199</v>
      </c>
      <c r="H8" s="49" t="s">
        <v>200</v>
      </c>
      <c r="I8" s="49" t="s">
        <v>192</v>
      </c>
      <c r="J8" s="49">
        <v>761786652</v>
      </c>
      <c r="K8" s="49" t="s">
        <v>193</v>
      </c>
      <c r="L8" s="49" t="s">
        <v>2</v>
      </c>
      <c r="M8" s="49" t="s">
        <v>194</v>
      </c>
      <c r="N8" s="49" t="s">
        <v>123</v>
      </c>
      <c r="O8" s="58">
        <v>46181</v>
      </c>
      <c r="P8" s="59">
        <v>51014</v>
      </c>
      <c r="Q8" s="27" t="str">
        <f>VLOOKUP(J8,Tabla!$A$2:$E$40,5,0)</f>
        <v>Bodegas</v>
      </c>
      <c r="R8" s="51">
        <f t="shared" si="0"/>
        <v>51014</v>
      </c>
    </row>
    <row r="9" spans="1:18" x14ac:dyDescent="0.25">
      <c r="R9" s="51"/>
    </row>
    <row r="10" spans="1:18" x14ac:dyDescent="0.25">
      <c r="R10" s="51">
        <f>SUM(R2:R9)</f>
        <v>11698033</v>
      </c>
    </row>
    <row r="12" spans="1:18" x14ac:dyDescent="0.25">
      <c r="P12" s="51"/>
    </row>
    <row r="13" spans="1:18" x14ac:dyDescent="0.25">
      <c r="P13" s="51"/>
    </row>
    <row r="14" spans="1:18" x14ac:dyDescent="0.25">
      <c r="P14" s="51"/>
    </row>
    <row r="15" spans="1:18" x14ac:dyDescent="0.25">
      <c r="P15" s="51"/>
    </row>
    <row r="19" spans="16:16" x14ac:dyDescent="0.25">
      <c r="P19" s="51"/>
    </row>
  </sheetData>
  <autoFilter ref="A1:P6" xr:uid="{09914074-EA28-4C3E-8A2C-A9EAF450BEE9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B41F-4224-4AD6-9556-53AA7CA8B735}">
  <dimension ref="A1:R11"/>
  <sheetViews>
    <sheetView zoomScale="80" zoomScaleNormal="80" workbookViewId="0">
      <selection activeCell="E31" sqref="E31"/>
    </sheetView>
  </sheetViews>
  <sheetFormatPr baseColWidth="10" defaultRowHeight="15" x14ac:dyDescent="0.25"/>
  <cols>
    <col min="4" max="4" width="20.140625" customWidth="1"/>
    <col min="11" max="11" width="25" customWidth="1"/>
    <col min="12" max="12" width="11.140625" customWidth="1"/>
    <col min="17" max="17" width="19.5703125" bestFit="1" customWidth="1"/>
  </cols>
  <sheetData>
    <row r="1" spans="1:18" ht="75" x14ac:dyDescent="0.25">
      <c r="A1" s="47" t="s">
        <v>96</v>
      </c>
      <c r="B1" s="47" t="s">
        <v>97</v>
      </c>
      <c r="C1" s="47" t="s">
        <v>98</v>
      </c>
      <c r="D1" s="48" t="s">
        <v>99</v>
      </c>
      <c r="E1" s="48" t="s">
        <v>100</v>
      </c>
      <c r="F1" s="48" t="s">
        <v>101</v>
      </c>
      <c r="G1" s="48" t="s">
        <v>102</v>
      </c>
      <c r="H1" s="47" t="s">
        <v>103</v>
      </c>
      <c r="I1" s="47" t="s">
        <v>104</v>
      </c>
      <c r="J1" s="47" t="s">
        <v>110</v>
      </c>
      <c r="K1" s="47" t="s">
        <v>0</v>
      </c>
      <c r="L1" s="47" t="s">
        <v>105</v>
      </c>
      <c r="M1" s="48" t="s">
        <v>106</v>
      </c>
      <c r="N1" s="48" t="s">
        <v>122</v>
      </c>
      <c r="O1" s="47" t="s">
        <v>107</v>
      </c>
      <c r="P1" s="48" t="s">
        <v>108</v>
      </c>
      <c r="Q1" s="50" t="s">
        <v>127</v>
      </c>
      <c r="R1" s="50" t="s">
        <v>128</v>
      </c>
    </row>
    <row r="2" spans="1:18" x14ac:dyDescent="0.25">
      <c r="A2" s="49" t="s">
        <v>201</v>
      </c>
      <c r="B2" s="49" t="s">
        <v>201</v>
      </c>
      <c r="C2" s="49" t="s">
        <v>175</v>
      </c>
      <c r="D2" s="49" t="s">
        <v>129</v>
      </c>
      <c r="E2" s="49" t="s">
        <v>171</v>
      </c>
      <c r="F2" s="49" t="s">
        <v>202</v>
      </c>
      <c r="G2" s="49" t="s">
        <v>203</v>
      </c>
      <c r="H2" s="49" t="s">
        <v>204</v>
      </c>
      <c r="I2" s="49" t="s">
        <v>49</v>
      </c>
      <c r="J2" s="49">
        <v>760987050</v>
      </c>
      <c r="K2" s="49" t="s">
        <v>205</v>
      </c>
      <c r="L2" s="49" t="s">
        <v>2</v>
      </c>
      <c r="M2" s="49" t="s">
        <v>206</v>
      </c>
      <c r="N2" s="49" t="s">
        <v>123</v>
      </c>
      <c r="O2" s="58">
        <v>46140</v>
      </c>
      <c r="P2" s="59">
        <v>2408010</v>
      </c>
      <c r="Q2" s="27" t="str">
        <f>VLOOKUP(J2,Tabla!$A$2:$E$40,5,0)</f>
        <v>Arriendo de Inmuebles</v>
      </c>
      <c r="R2" s="51">
        <f t="shared" ref="R2:R5" si="0">P2</f>
        <v>2408010</v>
      </c>
    </row>
    <row r="3" spans="1:18" x14ac:dyDescent="0.25">
      <c r="A3" s="49" t="s">
        <v>201</v>
      </c>
      <c r="B3" s="49" t="s">
        <v>201</v>
      </c>
      <c r="C3" s="49" t="s">
        <v>180</v>
      </c>
      <c r="D3" s="49" t="s">
        <v>129</v>
      </c>
      <c r="E3" s="49" t="s">
        <v>171</v>
      </c>
      <c r="F3" s="49" t="s">
        <v>207</v>
      </c>
      <c r="G3" s="49" t="s">
        <v>208</v>
      </c>
      <c r="H3" s="49" t="s">
        <v>209</v>
      </c>
      <c r="I3" s="49" t="s">
        <v>49</v>
      </c>
      <c r="J3" s="49">
        <v>760987050</v>
      </c>
      <c r="K3" s="49" t="s">
        <v>210</v>
      </c>
      <c r="L3" s="49" t="s">
        <v>2</v>
      </c>
      <c r="M3" s="49" t="s">
        <v>211</v>
      </c>
      <c r="N3" s="49" t="s">
        <v>123</v>
      </c>
      <c r="O3" s="58">
        <v>46168</v>
      </c>
      <c r="P3" s="59">
        <v>2437657</v>
      </c>
      <c r="Q3" s="27" t="str">
        <f>VLOOKUP(J3,Tabla!$A$2:$E$40,5,0)</f>
        <v>Arriendo de Inmuebles</v>
      </c>
      <c r="R3" s="51">
        <f t="shared" si="0"/>
        <v>2437657</v>
      </c>
    </row>
    <row r="4" spans="1:18" x14ac:dyDescent="0.25">
      <c r="A4" s="49" t="s">
        <v>201</v>
      </c>
      <c r="B4" s="49" t="s">
        <v>201</v>
      </c>
      <c r="C4" s="49" t="s">
        <v>175</v>
      </c>
      <c r="D4" s="49" t="s">
        <v>129</v>
      </c>
      <c r="E4" s="49" t="s">
        <v>171</v>
      </c>
      <c r="F4" s="49" t="s">
        <v>212</v>
      </c>
      <c r="G4" s="49" t="s">
        <v>213</v>
      </c>
      <c r="H4" s="49" t="s">
        <v>214</v>
      </c>
      <c r="I4" s="49" t="s">
        <v>215</v>
      </c>
      <c r="J4" s="49">
        <v>560539207</v>
      </c>
      <c r="K4" s="49" t="s">
        <v>130</v>
      </c>
      <c r="L4" s="49" t="s">
        <v>2</v>
      </c>
      <c r="M4" s="49" t="s">
        <v>216</v>
      </c>
      <c r="N4" s="49" t="s">
        <v>123</v>
      </c>
      <c r="O4" s="58">
        <v>46122</v>
      </c>
      <c r="P4" s="59">
        <v>920043</v>
      </c>
      <c r="Q4" s="27" t="str">
        <f>VLOOKUP(J4,Tabla!$A$2:$E$40,5,0)</f>
        <v>Gastos Comunes</v>
      </c>
      <c r="R4" s="51">
        <f t="shared" si="0"/>
        <v>920043</v>
      </c>
    </row>
    <row r="5" spans="1:18" x14ac:dyDescent="0.25">
      <c r="A5" s="49" t="s">
        <v>201</v>
      </c>
      <c r="B5" s="49" t="s">
        <v>201</v>
      </c>
      <c r="C5" s="49" t="s">
        <v>180</v>
      </c>
      <c r="D5" s="49" t="s">
        <v>129</v>
      </c>
      <c r="E5" s="49" t="s">
        <v>171</v>
      </c>
      <c r="F5" s="49" t="s">
        <v>217</v>
      </c>
      <c r="G5" s="49" t="s">
        <v>218</v>
      </c>
      <c r="H5" s="49" t="s">
        <v>219</v>
      </c>
      <c r="I5" s="49" t="s">
        <v>215</v>
      </c>
      <c r="J5" s="49">
        <v>560539207</v>
      </c>
      <c r="K5" s="49" t="s">
        <v>130</v>
      </c>
      <c r="L5" s="49" t="s">
        <v>2</v>
      </c>
      <c r="M5" s="49" t="s">
        <v>216</v>
      </c>
      <c r="N5" s="49" t="s">
        <v>123</v>
      </c>
      <c r="O5" s="58">
        <v>46155</v>
      </c>
      <c r="P5" s="59">
        <v>-897231</v>
      </c>
      <c r="Q5" s="27" t="str">
        <f>VLOOKUP(J5,Tabla!$A$2:$E$40,5,0)</f>
        <v>Gastos Comunes</v>
      </c>
      <c r="R5" s="51">
        <f t="shared" si="0"/>
        <v>-897231</v>
      </c>
    </row>
    <row r="6" spans="1:18" x14ac:dyDescent="0.25">
      <c r="A6" s="49" t="s">
        <v>201</v>
      </c>
      <c r="B6" s="49" t="s">
        <v>201</v>
      </c>
      <c r="C6" s="49" t="s">
        <v>180</v>
      </c>
      <c r="D6" s="49" t="s">
        <v>129</v>
      </c>
      <c r="E6" s="49" t="s">
        <v>171</v>
      </c>
      <c r="F6" s="49" t="s">
        <v>217</v>
      </c>
      <c r="G6" s="49" t="s">
        <v>220</v>
      </c>
      <c r="H6" s="49" t="s">
        <v>219</v>
      </c>
      <c r="I6" s="49" t="s">
        <v>215</v>
      </c>
      <c r="J6" s="49">
        <v>560539207</v>
      </c>
      <c r="K6" s="49" t="s">
        <v>130</v>
      </c>
      <c r="L6" s="49" t="s">
        <v>2</v>
      </c>
      <c r="M6" s="49" t="s">
        <v>216</v>
      </c>
      <c r="N6" s="49" t="s">
        <v>123</v>
      </c>
      <c r="O6" s="58">
        <v>46155</v>
      </c>
      <c r="P6" s="59">
        <v>897231</v>
      </c>
      <c r="Q6" s="27" t="str">
        <f>VLOOKUP(J6,Tabla!$A$2:$E$40,5,0)</f>
        <v>Gastos Comunes</v>
      </c>
      <c r="R6" s="51">
        <f t="shared" ref="R6:R8" si="1">P6</f>
        <v>897231</v>
      </c>
    </row>
    <row r="7" spans="1:18" x14ac:dyDescent="0.25">
      <c r="A7" s="49" t="s">
        <v>201</v>
      </c>
      <c r="B7" s="49" t="s">
        <v>201</v>
      </c>
      <c r="C7" s="49" t="s">
        <v>180</v>
      </c>
      <c r="D7" s="49" t="s">
        <v>129</v>
      </c>
      <c r="E7" s="49" t="s">
        <v>171</v>
      </c>
      <c r="F7" s="49" t="s">
        <v>217</v>
      </c>
      <c r="G7" s="49" t="s">
        <v>218</v>
      </c>
      <c r="H7" s="49" t="s">
        <v>219</v>
      </c>
      <c r="I7" s="49" t="s">
        <v>215</v>
      </c>
      <c r="J7" s="49">
        <v>560539207</v>
      </c>
      <c r="K7" s="49" t="s">
        <v>130</v>
      </c>
      <c r="L7" s="49" t="s">
        <v>2</v>
      </c>
      <c r="M7" s="49" t="s">
        <v>216</v>
      </c>
      <c r="N7" s="49" t="s">
        <v>123</v>
      </c>
      <c r="O7" s="58">
        <v>46155</v>
      </c>
      <c r="P7" s="59">
        <v>897231</v>
      </c>
      <c r="Q7" s="27" t="str">
        <f>VLOOKUP(J7,Tabla!$A$2:$E$40,5,0)</f>
        <v>Gastos Comunes</v>
      </c>
      <c r="R7" s="51">
        <f t="shared" si="1"/>
        <v>897231</v>
      </c>
    </row>
    <row r="8" spans="1:18" x14ac:dyDescent="0.25">
      <c r="A8" s="49" t="s">
        <v>201</v>
      </c>
      <c r="B8" s="49" t="s">
        <v>201</v>
      </c>
      <c r="C8" s="49" t="s">
        <v>185</v>
      </c>
      <c r="D8" s="49" t="s">
        <v>129</v>
      </c>
      <c r="E8" s="49" t="s">
        <v>171</v>
      </c>
      <c r="F8" s="49" t="s">
        <v>221</v>
      </c>
      <c r="G8" s="49" t="s">
        <v>222</v>
      </c>
      <c r="H8" s="49" t="s">
        <v>223</v>
      </c>
      <c r="I8" s="49" t="s">
        <v>215</v>
      </c>
      <c r="J8" s="49">
        <v>560539207</v>
      </c>
      <c r="K8" s="49" t="s">
        <v>130</v>
      </c>
      <c r="L8" s="49" t="s">
        <v>2</v>
      </c>
      <c r="M8" s="49" t="s">
        <v>216</v>
      </c>
      <c r="N8" s="49" t="s">
        <v>123</v>
      </c>
      <c r="O8" s="58">
        <v>46176</v>
      </c>
      <c r="P8" s="59">
        <v>886374</v>
      </c>
      <c r="Q8" s="27" t="str">
        <f>VLOOKUP(J8,Tabla!$A$2:$E$40,5,0)</f>
        <v>Gastos Comunes</v>
      </c>
      <c r="R8" s="51">
        <f t="shared" si="1"/>
        <v>886374</v>
      </c>
    </row>
    <row r="11" spans="1:18" x14ac:dyDescent="0.25">
      <c r="R11" s="52">
        <f>SUM(R2:R8)</f>
        <v>7549315</v>
      </c>
    </row>
  </sheetData>
  <autoFilter ref="A1:R5" xr:uid="{56C8B41F-4224-4AD6-9556-53AA7CA8B73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0A77E5-ADD7-4F7B-93C1-509D6948285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ef331753-91a4-4cda-98c2-420a6a58d139"/>
    <ds:schemaRef ds:uri="66ffc224-3ba0-4176-8efa-217e9de68ffc"/>
    <ds:schemaRef ds:uri="10b25c61-e9ae-4a15-8988-3484429c5e63"/>
    <ds:schemaRef ds:uri="81ccede9-2b47-4a4e-a973-f00f144551ca"/>
  </ds:schemaRefs>
</ds:datastoreItem>
</file>

<file path=customXml/itemProps2.xml><?xml version="1.0" encoding="utf-8"?>
<ds:datastoreItem xmlns:ds="http://schemas.openxmlformats.org/officeDocument/2006/customXml" ds:itemID="{2AB9C016-0A6E-4EAE-941B-2A3828F96F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677DC8-4CF8-4DE5-835D-2FC9FA191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cede9-2b47-4a4e-a973-f00f144551ca"/>
    <ds:schemaRef ds:uri="10b25c61-e9ae-4a15-8988-3484429c5e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Tabla</vt:lpstr>
      <vt:lpstr>Art.14 22) ene-mar</vt:lpstr>
      <vt:lpstr>Art.14 11)</vt:lpstr>
      <vt:lpstr>CORFO_1T</vt:lpstr>
      <vt:lpstr>INNOVA_1T</vt:lpstr>
      <vt:lpstr>INAC_1T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Veloso Torres</dc:creator>
  <cp:lastModifiedBy>Karen Veloso Torres</cp:lastModifiedBy>
  <dcterms:created xsi:type="dcterms:W3CDTF">2022-01-12T20:10:04Z</dcterms:created>
  <dcterms:modified xsi:type="dcterms:W3CDTF">2026-07-06T18:03:16Z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  <property fmtid="{D5CDD505-2E9C-101B-9397-08002B2CF9AE}" pid="3" name="MediaServiceImageTags">
    <vt:lpwstr/>
  </property>
</Properties>
</file>