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rfocl-my.sharepoint.com/personal/hector_azargado_corfo_cl/Documents/Datos adjuntos/DFL-15 AÑO 2027/01 - Bases DFL-15 año 2027/Bases Editables VF/"/>
    </mc:Choice>
  </mc:AlternateContent>
  <xr:revisionPtr revIDLastSave="156" documentId="13_ncr:1_{BA5FBD7D-DB32-408A-AF21-B5CAAE27AE3D}" xr6:coauthVersionLast="47" xr6:coauthVersionMax="47" xr10:uidLastSave="{D38C124B-90B4-48A6-8C48-6C191E32D370}"/>
  <bookViews>
    <workbookView xWindow="-120" yWindow="-120" windowWidth="29040" windowHeight="15720" activeTab="2" xr2:uid="{00000000-000D-0000-FFFF-FFFF00000000}"/>
  </bookViews>
  <sheets>
    <sheet name="INSTRUCCIONES ANEXO 1" sheetId="1" r:id="rId1"/>
    <sheet name="Tabla Referencia Dólar Aduanero" sheetId="2" r:id="rId2"/>
    <sheet name="A1_DETALLE INVER. O REINVER." sheetId="3" r:id="rId3"/>
    <sheet name="_Listas" sheetId="4" state="hidden" r:id="rId4"/>
    <sheet name="WEB ADUANA" sheetId="5" state="hidden" r:id="rId5"/>
    <sheet name="_Backup_USD" sheetId="6" state="hidden" r:id="rId6"/>
    <sheet name="ACTUALIZACION WEB" sheetId="7" state="hidden" r:id="rId7"/>
  </sheets>
  <definedNames>
    <definedName name="_xlnm._FilterDatabase" localSheetId="2" hidden="1">'A1_DETALLE INVER. O REINVER.'!$B$15:$P$34</definedName>
    <definedName name="ActGiro_01">_Listas!$H$2:$H$74</definedName>
    <definedName name="ActGiro_02">_Listas!$I$2:$I$22</definedName>
    <definedName name="ActGiro_03">_Listas!$J$2:$J$175</definedName>
    <definedName name="ActGiro_04">_Listas!$K$2:$K$10</definedName>
    <definedName name="ActGiro_05">_Listas!$L$2:$L$12</definedName>
    <definedName name="ActGiro_06">_Listas!$M$2:$M$13</definedName>
    <definedName name="ActGiro_07">_Listas!$N$2:$N$106</definedName>
    <definedName name="ActGiro_08">_Listas!$O$2:$O$37</definedName>
    <definedName name="ActGiro_09">_Listas!$P$2:$P$13</definedName>
    <definedName name="ActGiro_10">_Listas!$Q$2:$Q$33</definedName>
    <definedName name="ActGiro_11">_Listas!$R$2:$R$37</definedName>
    <definedName name="ActGiro_12">_Listas!$S$2:$S$5</definedName>
    <definedName name="ActGiro_13">_Listas!$T$2:$T$32</definedName>
    <definedName name="ActGiro_14">_Listas!$U$2:$U$34</definedName>
    <definedName name="ActGiro_15">_Listas!$V$2:$V$10</definedName>
    <definedName name="ActGiro_16">_Listas!$W$2:$W$15</definedName>
    <definedName name="ActGiro_17">_Listas!$X$2:$X$17</definedName>
    <definedName name="ActGiro_18">_Listas!$Y$2:$Y$21</definedName>
    <definedName name="ActGiro_19">_Listas!$Z$2:$Z$25</definedName>
    <definedName name="ActGiro_20">_Listas!$AA$2:$AA$2</definedName>
    <definedName name="ActGiro_21">_Listas!$AB$2:$AB$2</definedName>
    <definedName name="_xlnm.Print_Area" localSheetId="2">'A1_DETALLE INVER. O REINVER.'!$B$2:$S$56</definedName>
    <definedName name="_xlnm.Print_Area" localSheetId="0">'INSTRUCCIONES ANEXO 1'!$A$1:$P$66</definedName>
    <definedName name="_xlnm.Print_Area" localSheetId="1">'Tabla Referencia Dólar Aduanero'!$A$1:$AG$23</definedName>
    <definedName name="EstadoList">_Listas!$C$1:$C$3</definedName>
    <definedName name="GiroEmpresaList">_Listas!$E$2:$E$22</definedName>
    <definedName name="ListaVacia">_Listas!$G$1</definedName>
    <definedName name="TipoDocumentoList">_Listas!$B$1:$B$10</definedName>
    <definedName name="TipoInversionList">_Listas!$A$1:$A$13</definedName>
    <definedName name="_xlnm.Print_Titles" localSheetId="2">'A1_DETALLE INVER. O REINVER.'!$15:$15</definedName>
  </definedNames>
  <calcPr calcId="191029" calcCompleted="0"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 i="3" l="1"/>
  <c r="C22" i="2" l="1"/>
  <c r="AF18" i="2"/>
  <c r="AE18" i="2"/>
  <c r="AD18" i="2"/>
  <c r="AC18" i="2"/>
  <c r="AB18" i="2"/>
  <c r="AA18" i="2"/>
  <c r="Z18" i="2"/>
  <c r="Y18" i="2"/>
  <c r="X18" i="2"/>
  <c r="W18" i="2"/>
  <c r="AF17" i="2"/>
  <c r="AE17" i="2"/>
  <c r="AD17" i="2"/>
  <c r="AC17" i="2"/>
  <c r="AB17" i="2"/>
  <c r="AA17" i="2"/>
  <c r="Z17" i="2"/>
  <c r="Y17" i="2"/>
  <c r="X17" i="2"/>
  <c r="W17" i="2"/>
  <c r="AF16" i="2"/>
  <c r="AE16" i="2"/>
  <c r="AD16" i="2"/>
  <c r="AC16" i="2"/>
  <c r="AB16" i="2"/>
  <c r="AA16" i="2"/>
  <c r="Z16" i="2"/>
  <c r="Y16" i="2"/>
  <c r="X16" i="2"/>
  <c r="W16" i="2"/>
  <c r="AF15" i="2"/>
  <c r="AE15" i="2"/>
  <c r="AD15" i="2"/>
  <c r="AC15" i="2"/>
  <c r="AB15" i="2"/>
  <c r="AA15" i="2"/>
  <c r="Z15" i="2"/>
  <c r="Y15" i="2"/>
  <c r="X15" i="2"/>
  <c r="W15" i="2"/>
  <c r="AF14" i="2"/>
  <c r="AE14" i="2"/>
  <c r="AD14" i="2"/>
  <c r="AC14" i="2"/>
  <c r="AB14" i="2"/>
  <c r="AA14" i="2"/>
  <c r="Z14" i="2"/>
  <c r="Y14" i="2"/>
  <c r="X14" i="2"/>
  <c r="W14" i="2"/>
  <c r="AF13" i="2"/>
  <c r="AE13" i="2"/>
  <c r="AD13" i="2"/>
  <c r="AC13" i="2"/>
  <c r="AB13" i="2"/>
  <c r="AA13" i="2"/>
  <c r="Z13" i="2"/>
  <c r="Y13" i="2"/>
  <c r="X13" i="2"/>
  <c r="W13" i="2"/>
  <c r="AF12" i="2"/>
  <c r="AE12" i="2"/>
  <c r="AD12" i="2"/>
  <c r="AC12" i="2"/>
  <c r="AB12" i="2"/>
  <c r="AA12" i="2"/>
  <c r="Z12" i="2"/>
  <c r="Y12" i="2"/>
  <c r="K17" i="3" s="1"/>
  <c r="L17" i="3" s="1"/>
  <c r="X12" i="2"/>
  <c r="W12" i="2"/>
  <c r="AF11" i="2"/>
  <c r="AE11" i="2"/>
  <c r="AD11" i="2"/>
  <c r="AC11" i="2"/>
  <c r="AB11" i="2"/>
  <c r="AA11" i="2"/>
  <c r="Z11" i="2"/>
  <c r="Y11" i="2"/>
  <c r="X11" i="2"/>
  <c r="W11" i="2"/>
  <c r="AF10" i="2"/>
  <c r="AE10" i="2"/>
  <c r="AD10" i="2"/>
  <c r="AC10" i="2"/>
  <c r="AB10" i="2"/>
  <c r="AA10" i="2"/>
  <c r="Z10" i="2"/>
  <c r="Y10" i="2"/>
  <c r="X10" i="2"/>
  <c r="W10" i="2"/>
  <c r="AF9" i="2"/>
  <c r="AE9" i="2"/>
  <c r="AD9" i="2"/>
  <c r="AC9" i="2"/>
  <c r="AB9" i="2"/>
  <c r="AA9" i="2"/>
  <c r="Z9" i="2"/>
  <c r="Y9" i="2"/>
  <c r="X9" i="2"/>
  <c r="W9" i="2"/>
  <c r="AF8" i="2"/>
  <c r="AE8" i="2"/>
  <c r="AD8" i="2"/>
  <c r="AC8" i="2"/>
  <c r="AB8" i="2"/>
  <c r="AA8" i="2"/>
  <c r="Z8" i="2"/>
  <c r="Y8" i="2"/>
  <c r="X8" i="2"/>
  <c r="W8" i="2"/>
  <c r="AF7" i="2"/>
  <c r="AE7" i="2"/>
  <c r="AD7" i="2"/>
  <c r="AC7" i="2"/>
  <c r="AB7" i="2"/>
  <c r="AA7" i="2"/>
  <c r="Z7" i="2"/>
  <c r="Y7" i="2"/>
  <c r="X7" i="2"/>
  <c r="W7" i="2"/>
  <c r="X55" i="3"/>
  <c r="Q55" i="3"/>
  <c r="L55" i="3"/>
  <c r="M55" i="3" s="1"/>
  <c r="K55" i="3"/>
  <c r="X54" i="3"/>
  <c r="Q54" i="3"/>
  <c r="L54" i="3"/>
  <c r="M54" i="3" s="1"/>
  <c r="K54" i="3"/>
  <c r="X53" i="3"/>
  <c r="Q53" i="3"/>
  <c r="L53" i="3"/>
  <c r="M53" i="3" s="1"/>
  <c r="K53" i="3"/>
  <c r="X52" i="3"/>
  <c r="Q52" i="3"/>
  <c r="L52" i="3"/>
  <c r="M52" i="3" s="1"/>
  <c r="K52" i="3"/>
  <c r="X51" i="3"/>
  <c r="Q51" i="3"/>
  <c r="L51" i="3"/>
  <c r="M51" i="3" s="1"/>
  <c r="K51" i="3"/>
  <c r="X50" i="3"/>
  <c r="Q50" i="3"/>
  <c r="L50" i="3"/>
  <c r="M50" i="3" s="1"/>
  <c r="K50" i="3"/>
  <c r="X49" i="3"/>
  <c r="Q49" i="3"/>
  <c r="L49" i="3"/>
  <c r="M49" i="3" s="1"/>
  <c r="K49" i="3"/>
  <c r="X48" i="3"/>
  <c r="Q48" i="3"/>
  <c r="L48" i="3"/>
  <c r="M48" i="3" s="1"/>
  <c r="K48" i="3"/>
  <c r="X47" i="3"/>
  <c r="Q47" i="3"/>
  <c r="L47" i="3"/>
  <c r="M47" i="3" s="1"/>
  <c r="K47" i="3"/>
  <c r="X46" i="3"/>
  <c r="Q46" i="3"/>
  <c r="L46" i="3"/>
  <c r="M46" i="3" s="1"/>
  <c r="K46" i="3"/>
  <c r="X45" i="3"/>
  <c r="Q45" i="3"/>
  <c r="L45" i="3"/>
  <c r="K45" i="3"/>
  <c r="X44" i="3"/>
  <c r="Q44" i="3"/>
  <c r="L44" i="3"/>
  <c r="M44" i="3" s="1"/>
  <c r="K44" i="3"/>
  <c r="X43" i="3"/>
  <c r="Q43" i="3"/>
  <c r="L43" i="3"/>
  <c r="M43" i="3" s="1"/>
  <c r="K43" i="3"/>
  <c r="X42" i="3"/>
  <c r="Q42" i="3"/>
  <c r="L42" i="3"/>
  <c r="M42" i="3" s="1"/>
  <c r="K42" i="3"/>
  <c r="X41" i="3"/>
  <c r="Q41" i="3"/>
  <c r="L41" i="3"/>
  <c r="M41" i="3" s="1"/>
  <c r="K41" i="3"/>
  <c r="X40" i="3"/>
  <c r="Q40" i="3"/>
  <c r="L40" i="3"/>
  <c r="M40" i="3" s="1"/>
  <c r="K40" i="3"/>
  <c r="X39" i="3"/>
  <c r="Q39" i="3"/>
  <c r="L39" i="3"/>
  <c r="K39" i="3"/>
  <c r="X38" i="3"/>
  <c r="Q38" i="3"/>
  <c r="L38" i="3"/>
  <c r="M38" i="3" s="1"/>
  <c r="K38" i="3"/>
  <c r="X37" i="3"/>
  <c r="Q37" i="3"/>
  <c r="L37" i="3"/>
  <c r="M37" i="3" s="1"/>
  <c r="K37" i="3"/>
  <c r="X36" i="3"/>
  <c r="Q36" i="3"/>
  <c r="L36" i="3"/>
  <c r="M36" i="3" s="1"/>
  <c r="K36" i="3"/>
  <c r="X35" i="3"/>
  <c r="Q35" i="3"/>
  <c r="L35" i="3"/>
  <c r="M35" i="3" s="1"/>
  <c r="K35" i="3"/>
  <c r="X34" i="3"/>
  <c r="Q34" i="3"/>
  <c r="L34" i="3"/>
  <c r="M34" i="3" s="1"/>
  <c r="K34" i="3"/>
  <c r="X33" i="3"/>
  <c r="Q33" i="3"/>
  <c r="L33" i="3"/>
  <c r="M33" i="3" s="1"/>
  <c r="K33" i="3"/>
  <c r="X32" i="3"/>
  <c r="Q32" i="3"/>
  <c r="L32" i="3"/>
  <c r="M32" i="3" s="1"/>
  <c r="K32" i="3"/>
  <c r="X31" i="3"/>
  <c r="Q31" i="3"/>
  <c r="L31" i="3"/>
  <c r="M31" i="3" s="1"/>
  <c r="K31" i="3"/>
  <c r="X30" i="3"/>
  <c r="Q30" i="3"/>
  <c r="L30" i="3"/>
  <c r="M30" i="3" s="1"/>
  <c r="K30" i="3"/>
  <c r="X29" i="3"/>
  <c r="Q29" i="3"/>
  <c r="L29" i="3"/>
  <c r="M29" i="3" s="1"/>
  <c r="K29" i="3"/>
  <c r="X28" i="3"/>
  <c r="Q28" i="3"/>
  <c r="L28" i="3"/>
  <c r="M28" i="3" s="1"/>
  <c r="K28" i="3"/>
  <c r="X27" i="3"/>
  <c r="Q27" i="3"/>
  <c r="L27" i="3"/>
  <c r="M27" i="3" s="1"/>
  <c r="K27" i="3"/>
  <c r="X26" i="3"/>
  <c r="Q26" i="3"/>
  <c r="L26" i="3"/>
  <c r="M26" i="3" s="1"/>
  <c r="K26" i="3"/>
  <c r="X25" i="3"/>
  <c r="Q25" i="3"/>
  <c r="L25" i="3"/>
  <c r="M25" i="3" s="1"/>
  <c r="K25" i="3"/>
  <c r="X24" i="3"/>
  <c r="Q24" i="3"/>
  <c r="L24" i="3"/>
  <c r="M24" i="3" s="1"/>
  <c r="K24" i="3"/>
  <c r="X23" i="3"/>
  <c r="Q23" i="3"/>
  <c r="L23" i="3"/>
  <c r="K23" i="3"/>
  <c r="X22" i="3"/>
  <c r="Q22" i="3"/>
  <c r="L22" i="3"/>
  <c r="M22" i="3" s="1"/>
  <c r="K22" i="3"/>
  <c r="X21" i="3"/>
  <c r="Q21" i="3"/>
  <c r="L21" i="3"/>
  <c r="M21" i="3" s="1"/>
  <c r="K21" i="3"/>
  <c r="X20" i="3"/>
  <c r="Q20" i="3"/>
  <c r="L20" i="3"/>
  <c r="M20" i="3" s="1"/>
  <c r="K20" i="3"/>
  <c r="X19" i="3"/>
  <c r="Q19" i="3"/>
  <c r="L19" i="3"/>
  <c r="M19" i="3" s="1"/>
  <c r="K19" i="3"/>
  <c r="Q18" i="3"/>
  <c r="Q17" i="3"/>
  <c r="X16" i="3"/>
  <c r="L16" i="3"/>
  <c r="M16" i="3" s="1"/>
  <c r="K16" i="3"/>
  <c r="K18" i="3" l="1"/>
  <c r="L18" i="3" s="1"/>
  <c r="M18" i="3" s="1"/>
  <c r="M45" i="3"/>
  <c r="Z45" i="3" s="1"/>
  <c r="R45" i="3" s="1"/>
  <c r="N28" i="3"/>
  <c r="Z31" i="3"/>
  <c r="R31" i="3" s="1"/>
  <c r="M23" i="3"/>
  <c r="N23" i="3" s="1"/>
  <c r="M39" i="3"/>
  <c r="N39" i="3" s="1"/>
  <c r="Y25" i="3"/>
  <c r="Z25" i="3"/>
  <c r="R25" i="3" s="1"/>
  <c r="N55" i="3"/>
  <c r="Z55" i="3"/>
  <c r="R55" i="3" s="1"/>
  <c r="Y55" i="3"/>
  <c r="Y41" i="3"/>
  <c r="Z41" i="3"/>
  <c r="R41" i="3" s="1"/>
  <c r="Z26" i="3"/>
  <c r="R26" i="3" s="1"/>
  <c r="Y26" i="3"/>
  <c r="Z44" i="3"/>
  <c r="R44" i="3" s="1"/>
  <c r="Y44" i="3"/>
  <c r="N44" i="3"/>
  <c r="Z29" i="3"/>
  <c r="R29" i="3" s="1"/>
  <c r="Y29" i="3"/>
  <c r="Z42" i="3"/>
  <c r="R42" i="3" s="1"/>
  <c r="Y42" i="3"/>
  <c r="Z49" i="3"/>
  <c r="R49" i="3" s="1"/>
  <c r="Y49" i="3"/>
  <c r="N49" i="3"/>
  <c r="N30" i="3"/>
  <c r="Z30" i="3"/>
  <c r="R30" i="3" s="1"/>
  <c r="Y30" i="3"/>
  <c r="X17" i="3"/>
  <c r="M17" i="3"/>
  <c r="Y51" i="3"/>
  <c r="N51" i="3"/>
  <c r="Z51" i="3"/>
  <c r="R51" i="3" s="1"/>
  <c r="Y35" i="3"/>
  <c r="N35" i="3"/>
  <c r="Z35" i="3"/>
  <c r="R35" i="3" s="1"/>
  <c r="Z22" i="3"/>
  <c r="R22" i="3" s="1"/>
  <c r="Y22" i="3"/>
  <c r="N22" i="3"/>
  <c r="Z34" i="3"/>
  <c r="R34" i="3" s="1"/>
  <c r="Y34" i="3"/>
  <c r="N34" i="3"/>
  <c r="Z32" i="3"/>
  <c r="R32" i="3" s="1"/>
  <c r="Y32" i="3"/>
  <c r="N32" i="3"/>
  <c r="Z36" i="3"/>
  <c r="R36" i="3" s="1"/>
  <c r="Y36" i="3"/>
  <c r="N36" i="3"/>
  <c r="Z27" i="3"/>
  <c r="R27" i="3" s="1"/>
  <c r="Y27" i="3"/>
  <c r="N27" i="3"/>
  <c r="Z40" i="3"/>
  <c r="R40" i="3" s="1"/>
  <c r="Y40" i="3"/>
  <c r="N40" i="3"/>
  <c r="Z54" i="3"/>
  <c r="R54" i="3" s="1"/>
  <c r="Y54" i="3"/>
  <c r="N54" i="3"/>
  <c r="Z47" i="3"/>
  <c r="R47" i="3" s="1"/>
  <c r="Y47" i="3"/>
  <c r="N47" i="3"/>
  <c r="Z20" i="3"/>
  <c r="R20" i="3" s="1"/>
  <c r="Y20" i="3"/>
  <c r="N20" i="3"/>
  <c r="Z38" i="3"/>
  <c r="R38" i="3" s="1"/>
  <c r="Y38" i="3"/>
  <c r="N38" i="3"/>
  <c r="Z43" i="3"/>
  <c r="R43" i="3" s="1"/>
  <c r="Y43" i="3"/>
  <c r="N43" i="3"/>
  <c r="Z50" i="3"/>
  <c r="R50" i="3" s="1"/>
  <c r="Y50" i="3"/>
  <c r="N50" i="3"/>
  <c r="Z52" i="3"/>
  <c r="R52" i="3" s="1"/>
  <c r="Y52" i="3"/>
  <c r="N52" i="3"/>
  <c r="Y19" i="3"/>
  <c r="N19" i="3"/>
  <c r="Z19" i="3"/>
  <c r="R19" i="3" s="1"/>
  <c r="Z24" i="3"/>
  <c r="R24" i="3" s="1"/>
  <c r="Y24" i="3"/>
  <c r="N24" i="3"/>
  <c r="Z48" i="3"/>
  <c r="R48" i="3" s="1"/>
  <c r="Y48" i="3"/>
  <c r="N48" i="3"/>
  <c r="N21" i="3"/>
  <c r="Z21" i="3"/>
  <c r="R21" i="3" s="1"/>
  <c r="Y21" i="3"/>
  <c r="N53" i="3"/>
  <c r="Z53" i="3"/>
  <c r="R53" i="3" s="1"/>
  <c r="Y53" i="3"/>
  <c r="Z46" i="3"/>
  <c r="R46" i="3" s="1"/>
  <c r="Y46" i="3"/>
  <c r="N46" i="3"/>
  <c r="Y33" i="3"/>
  <c r="N33" i="3"/>
  <c r="Z33" i="3"/>
  <c r="R33" i="3" s="1"/>
  <c r="N37" i="3"/>
  <c r="Z37" i="3"/>
  <c r="R37" i="3" s="1"/>
  <c r="Y37" i="3"/>
  <c r="Y28" i="3"/>
  <c r="Z28" i="3"/>
  <c r="R28" i="3" s="1"/>
  <c r="N41" i="3"/>
  <c r="N16" i="3"/>
  <c r="N25" i="3"/>
  <c r="Y16" i="3"/>
  <c r="Z16" i="3" s="1"/>
  <c r="R16" i="3" s="1"/>
  <c r="N29" i="3"/>
  <c r="N45" i="3"/>
  <c r="N31" i="3"/>
  <c r="N26" i="3"/>
  <c r="N42" i="3"/>
  <c r="Y31" i="3"/>
  <c r="Z39" i="3" l="1"/>
  <c r="R39" i="3" s="1"/>
  <c r="Z23" i="3"/>
  <c r="R23" i="3" s="1"/>
  <c r="X18" i="3"/>
  <c r="Y18" i="3" s="1"/>
  <c r="Z18" i="3" s="1"/>
  <c r="R18" i="3" s="1"/>
  <c r="M56" i="3"/>
  <c r="Y45" i="3"/>
  <c r="Y39" i="3"/>
  <c r="Y23" i="3"/>
  <c r="Y17" i="3"/>
  <c r="Z17" i="3" s="1"/>
  <c r="R17" i="3" s="1"/>
  <c r="N17" i="3"/>
  <c r="N18" i="3"/>
  <c r="N5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CORFO Tarapacá</author>
  </authors>
  <commentList>
    <comment ref="C4" authorId="0" shapeId="0" xr:uid="{00000000-0006-0000-0200-000001000000}">
      <text>
        <r>
          <rPr>
            <sz val="11"/>
            <color theme="1"/>
            <rFont val="Aptos Narrow"/>
            <family val="2"/>
            <scheme val="minor"/>
          </rPr>
          <t xml:space="preserve">Ingrese un nombre breve y claramente identificable para el proyecto. Debe ser consistente con el nombre utilizado en el </t>
        </r>
        <r>
          <rPr>
            <b/>
            <sz val="11"/>
            <color theme="1"/>
            <rFont val="Aptos Narrow"/>
            <family val="2"/>
            <scheme val="minor"/>
          </rPr>
          <t>Formulario de Postulación</t>
        </r>
        <r>
          <rPr>
            <sz val="11"/>
            <color theme="1"/>
            <rFont val="Aptos Narrow"/>
            <family val="2"/>
            <scheme val="minor"/>
          </rPr>
          <t xml:space="preserve"> y en los demás antecedentes presentados.</t>
        </r>
      </text>
    </comment>
    <comment ref="K4" authorId="0" shapeId="0" xr:uid="{00000000-0006-0000-0200-000002000000}">
      <text>
        <r>
          <rPr>
            <sz val="11"/>
            <color theme="1"/>
            <rFont val="Aptos Narrow"/>
            <family val="2"/>
            <scheme val="minor"/>
          </rPr>
          <t>Ingrese la fecha de inicio del período de materialización del proyecto, en formato DD-MM-AAAA. Debe ser coherente con el período informado en la postulación y con las condiciones establecidas en las Bases.</t>
        </r>
      </text>
    </comment>
    <comment ref="C5" authorId="0" shapeId="0" xr:uid="{00000000-0006-0000-0200-000003000000}">
      <text>
        <r>
          <rPr>
            <sz val="11"/>
            <color theme="1"/>
            <rFont val="Aptos Narrow"/>
            <family val="2"/>
            <scheme val="minor"/>
          </rPr>
          <t>Campo de registro interno CORFO. Complete únicamente si el número de carpeta ya fue asignado o informado por CORFO; en caso contrario, déjelo en blanco.</t>
        </r>
      </text>
    </comment>
    <comment ref="K5" authorId="0" shapeId="0" xr:uid="{00000000-0006-0000-0200-000004000000}">
      <text>
        <r>
          <rPr>
            <sz val="11"/>
            <color theme="1"/>
            <rFont val="Aptos Narrow"/>
            <family val="2"/>
            <scheme val="minor"/>
          </rPr>
          <t>Ingrese la fecha prevista o efectiva de término del período de materialización del proyecto, en formato DD-MM-AAAA. Debe ser posterior o igual a la fecha de inicio y consistente con la postulación.</t>
        </r>
      </text>
    </comment>
    <comment ref="C6" authorId="0" shapeId="0" xr:uid="{00000000-0006-0000-0200-000005000000}">
      <text>
        <r>
          <rPr>
            <sz val="11"/>
            <color theme="1"/>
            <rFont val="Aptos Narrow"/>
            <family val="2"/>
            <scheme val="minor"/>
          </rPr>
          <t>Ingrese el nombre completo de la persona natural o la razón social de la persona jurídica postulante, exactamente como figura en sus antecedentes tributarios y legales.</t>
        </r>
      </text>
    </comment>
    <comment ref="K6" authorId="0" shapeId="0" xr:uid="{00000000-0006-0000-0200-000006000000}">
      <text>
        <r>
          <rPr>
            <sz val="11"/>
            <color theme="1"/>
            <rFont val="Aptos Narrow"/>
            <family val="2"/>
            <scheme val="minor"/>
          </rPr>
          <t>Ingrese un número de teléfono celular vigente del/de la postulante o contacto principal del proyecto. Considere código de país cuando corresponda, por ejemplo: +56 9 1234 5678.</t>
        </r>
      </text>
    </comment>
    <comment ref="C7" authorId="0" shapeId="0" xr:uid="{00000000-0006-0000-0200-000007000000}">
      <text>
        <r>
          <rPr>
            <sz val="11"/>
            <color theme="1"/>
            <rFont val="Aptos Narrow"/>
            <family val="2"/>
            <scheme val="minor"/>
          </rPr>
          <t>Ingrese el RUT del/de la postulante. Para dígito verificador numérico puede ingresar solo los números, sin puntos ni guion; la celda mostrará automáticamente el formato con puntos y guion. Si el dígito verificador es K, ingrese el RUT completo como texto, incluyendo puntos, guion y letra K.</t>
        </r>
      </text>
    </comment>
    <comment ref="K7" authorId="0" shapeId="0" xr:uid="{00000000-0006-0000-0200-000008000000}">
      <text>
        <r>
          <rPr>
            <sz val="11"/>
            <color theme="1"/>
            <rFont val="Aptos Narrow"/>
            <family val="2"/>
            <scheme val="minor"/>
          </rPr>
          <t>Ingrese un segundo número de contacto vigente, cuando exista. Este dato permite disponer de una vía alternativa de comunicación durante la revisión del proyecto.</t>
        </r>
      </text>
    </comment>
    <comment ref="C8" authorId="0" shapeId="0" xr:uid="{00000000-0006-0000-0200-000009000000}">
      <text>
        <r>
          <rPr>
            <sz val="11"/>
            <color theme="1"/>
            <rFont val="Aptos Narrow"/>
            <family val="2"/>
            <scheme val="minor"/>
          </rPr>
          <t xml:space="preserve">Seleccione desde la lista desplegable la </t>
        </r>
        <r>
          <rPr>
            <b/>
            <sz val="11"/>
            <color theme="1"/>
            <rFont val="Aptos Narrow"/>
            <family val="2"/>
            <scheme val="minor"/>
          </rPr>
          <t xml:space="preserve">clasificación general de actividad económica </t>
        </r>
        <r>
          <rPr>
            <sz val="11"/>
            <color theme="1"/>
            <rFont val="Aptos Narrow"/>
            <family val="2"/>
            <scheme val="minor"/>
          </rPr>
          <t>que corresponda al giro principal vinculado con el proyecto. La selección habilita el listado de códigos y actividades económicas del campo siguiente.</t>
        </r>
      </text>
    </comment>
    <comment ref="K8" authorId="0" shapeId="0" xr:uid="{00000000-0006-0000-0200-00000A000000}">
      <text>
        <r>
          <rPr>
            <sz val="11"/>
            <color theme="1"/>
            <rFont val="Aptos Narrow"/>
            <family val="2"/>
            <scheme val="minor"/>
          </rPr>
          <t>Ingrese el correo electrónico principal que será utilizado para comunicaciones asociadas al proceso. Revise cuidadosamente su escritura antes de presentar el archivo.</t>
        </r>
      </text>
    </comment>
    <comment ref="C9" authorId="0" shapeId="0" xr:uid="{00000000-0006-0000-0200-00000B000000}">
      <text>
        <r>
          <rPr>
            <sz val="11"/>
            <color theme="1"/>
            <rFont val="Aptos Narrow"/>
            <family val="2"/>
            <scheme val="minor"/>
          </rPr>
          <t>Seleccione el código y la actividad económica específica correspondiente al giro elegido en el campo anterior. El código se presenta con seis dígitos seguido de la descripción de la actividad. Debe corresponder a una actividad vigente y vinculada al proyecto.</t>
        </r>
      </text>
    </comment>
    <comment ref="K9" authorId="0" shapeId="0" xr:uid="{00000000-0006-0000-0200-00000C000000}">
      <text>
        <r>
          <rPr>
            <sz val="11"/>
            <color theme="1"/>
            <rFont val="Aptos Narrow"/>
            <family val="2"/>
            <scheme val="minor"/>
          </rPr>
          <t>Ingrese un segundo correo electrónico de contacto, cuando exista, preferentemente de una persona que pueda responder consultas relacionadas con la postulación.</t>
        </r>
      </text>
    </comment>
    <comment ref="C10" authorId="0" shapeId="0" xr:uid="{00000000-0006-0000-0200-00000D000000}">
      <text>
        <r>
          <rPr>
            <sz val="11"/>
            <color theme="1"/>
            <rFont val="Aptos Narrow"/>
            <family val="2"/>
            <scheme val="minor"/>
          </rPr>
          <t>Ingrese la dirección comercial asociada al desarrollo de la actividad del/de la postulante, indicando calle o sector, número cuando corresponda y antecedentes suficientes para su identificación.</t>
        </r>
      </text>
    </comment>
    <comment ref="K10" authorId="0" shapeId="0" xr:uid="{00000000-0006-0000-0200-00000E000000}">
      <text>
        <r>
          <rPr>
            <sz val="11"/>
            <color theme="1"/>
            <rFont val="Aptos Narrow"/>
            <family val="2"/>
            <scheme val="minor"/>
          </rPr>
          <t>Indique la provincia de la Región de Tarapacá en la que se materializa o se encuentra ubicada la inversión o reinversión postulada.</t>
        </r>
      </text>
    </comment>
    <comment ref="C11" authorId="0" shapeId="0" xr:uid="{00000000-0006-0000-0200-00000F000000}">
      <text>
        <r>
          <rPr>
            <sz val="11"/>
            <color theme="1"/>
            <rFont val="Aptos Narrow"/>
            <family val="2"/>
            <scheme val="minor"/>
          </rPr>
          <t>Ingrese el nombre completo del representante legal vigente de la persona jurídica postulante, conforme a los antecedentes de representación presentados.</t>
        </r>
      </text>
    </comment>
    <comment ref="K11" authorId="0" shapeId="0" xr:uid="{00000000-0006-0000-0200-000010000000}">
      <text>
        <r>
          <rPr>
            <sz val="11"/>
            <color theme="1"/>
            <rFont val="Aptos Narrow"/>
            <family val="2"/>
            <scheme val="minor"/>
          </rPr>
          <t>Indique la comuna en la que se materializa o se encuentra ubicada la inversión o reinversión postulada.</t>
        </r>
      </text>
    </comment>
    <comment ref="C12" authorId="0" shapeId="0" xr:uid="{00000000-0006-0000-0200-000011000000}">
      <text>
        <r>
          <rPr>
            <sz val="11"/>
            <color theme="1"/>
            <rFont val="Aptos Narrow"/>
            <family val="2"/>
            <scheme val="minor"/>
          </rPr>
          <t>Ingrese el RUT del representante legal. Para dígito verificador numérico puede ingresar solo los números, sin puntos ni guion; la celda mostrará automáticamente el formato con puntos y guion. Si el dígito verificador es K, ingrese el RUT completo como texto, incluyendo puntos, guion y letra K.</t>
        </r>
      </text>
    </comment>
    <comment ref="K12" authorId="0" shapeId="0" xr:uid="{00000000-0006-0000-0200-000012000000}">
      <text>
        <r>
          <rPr>
            <sz val="11"/>
            <color theme="1"/>
            <rFont val="Aptos Narrow"/>
            <family val="2"/>
            <scheme val="minor"/>
          </rPr>
          <t>Indique la ciudad, localidad o poblado específico donde se materializa o se encuentra ubicada la inversión o reinversión postulada. Use una denominación suficientemente precisa para identificar territorialmente el proyecto.</t>
        </r>
      </text>
    </comment>
    <comment ref="B15" authorId="0" shapeId="0" xr:uid="{00000000-0006-0000-0200-000013000000}">
      <text>
        <r>
          <rPr>
            <sz val="11"/>
            <color theme="1"/>
            <rFont val="Aptos Narrow"/>
            <family val="2"/>
            <scheme val="minor"/>
          </rPr>
          <t>Numeración correlativa de cada activo o bien declarado. Utilice una fila independiente por cada activo que deba ser individualizado.</t>
        </r>
      </text>
    </comment>
    <comment ref="C15" authorId="0" shapeId="0" xr:uid="{00000000-0006-0000-0200-000014000000}">
      <text>
        <r>
          <rPr>
            <sz val="11"/>
            <color theme="1"/>
            <rFont val="Aptos Narrow"/>
            <family val="2"/>
            <scheme val="minor"/>
          </rPr>
          <t>Indique claramente el bien o inversión que postula, permitiendo su correcta identificación. Incluya características relevantes como marca, modelo, capacidad, dimensiones, potencia, ubicación u otras, cuando corresponda. Ejemplo: “01 Horno industrial marca XXX, modelo ABC-500, capacidad 10 bandejas” o “Construcción de galpón productivo de 120 m²”. Evite descripciones genéricas como “máquina”, “equipo” o “construcción”.</t>
        </r>
      </text>
    </comment>
    <comment ref="D15" authorId="0" shapeId="0" xr:uid="{00000000-0006-0000-0200-000015000000}">
      <text>
        <r>
          <rPr>
            <sz val="11"/>
            <color theme="1"/>
            <rFont val="Aptos Narrow"/>
            <family val="2"/>
            <scheme val="minor"/>
          </rPr>
          <t>Indique la cantidad de unidades del activo o bien registrado en la fila. La cantidad debe ser coherente con el documento de respaldo. Si existen bienes con modelos, características o valores unitarios diferentes, regístrelos en filas separadas.</t>
        </r>
      </text>
    </comment>
    <comment ref="E15" authorId="0" shapeId="0" xr:uid="{00000000-0006-0000-0200-000016000000}">
      <text>
        <r>
          <rPr>
            <sz val="11"/>
            <color theme="1"/>
            <rFont val="Aptos Narrow"/>
            <family val="2"/>
            <scheme val="minor"/>
          </rPr>
          <t xml:space="preserve">Seleccione del listado desplegable la categoría que corresponda a la inversión informada. Ejemplo: Construcción, Maquinaria, Equipo, Vehículo, Animal fino para reproducción o Embarcación, según corresponda. La categoría seleccionada debe ser coherente con la descripción del bien. </t>
        </r>
      </text>
    </comment>
    <comment ref="F15" authorId="0" shapeId="0" xr:uid="{00000000-0006-0000-0200-000017000000}">
      <text>
        <r>
          <rPr>
            <sz val="11"/>
            <color theme="1"/>
            <rFont val="Aptos Narrow"/>
            <family val="2"/>
            <scheme val="minor"/>
          </rPr>
          <t>Seleccione el tipo de documento de respaldo: Factura (No Electrónica); Factura Electrónica; Factura Módulo Zona Franca; Declaración Salida Zona Franca; DIN (Declaración de Ingreso); Certificado Recepción de Obras; Permiso Edificación; Presupuesto; Tasación; Otros.</t>
        </r>
      </text>
    </comment>
    <comment ref="G15" authorId="0" shapeId="0" xr:uid="{00000000-0006-0000-0200-000018000000}">
      <text>
        <r>
          <rPr>
            <sz val="11"/>
            <color theme="1"/>
            <rFont val="Aptos Narrow"/>
            <family val="2"/>
            <scheme val="minor"/>
          </rPr>
          <t>Ingrese el número exacto del documento de respaldo, respetando la numeración indicada en la factura, SRF u otro antecedente correspondiente. Ejemplo: Factura N° 1548 → ingresar 1548.</t>
        </r>
      </text>
    </comment>
    <comment ref="H15" authorId="0" shapeId="0" xr:uid="{00000000-0006-0000-0200-000019000000}">
      <text>
        <r>
          <rPr>
            <sz val="11"/>
            <color theme="1"/>
            <rFont val="Aptos Narrow"/>
            <family val="2"/>
            <scheme val="minor"/>
          </rPr>
          <t>Ingrese la fecha de emisión del documento que respalda la inversión, utilizando el formato DD-MM-AAAA. Ejemplo: documento emitido el 15 de diciembre de 2026 → 15-12-2026.</t>
        </r>
      </text>
    </comment>
    <comment ref="I15" authorId="0" shapeId="0" xr:uid="{00000000-0006-0000-0200-00001A000000}">
      <text>
        <r>
          <rPr>
            <sz val="11"/>
            <color theme="1"/>
            <rFont val="Aptos Narrow"/>
            <family val="2"/>
            <scheme val="minor"/>
          </rPr>
          <t xml:space="preserve">Ingrese el valor neto del activo o bien, sin IVA, cuando el respaldo se encuentre expresado en pesos chilenos. </t>
        </r>
        <r>
          <rPr>
            <b/>
            <u/>
            <sz val="11"/>
            <color theme="1"/>
            <rFont val="Aptos Narrow"/>
            <family val="2"/>
            <scheme val="minor"/>
          </rPr>
          <t>Para documentos sujetos a valorización CIF este campo no corresponde</t>
        </r>
        <r>
          <rPr>
            <sz val="11"/>
            <color theme="1"/>
            <rFont val="Aptos Narrow"/>
            <family val="2"/>
            <scheme val="minor"/>
          </rPr>
          <t>.</t>
        </r>
      </text>
    </comment>
    <comment ref="J15" authorId="0" shapeId="0" xr:uid="{00000000-0006-0000-0200-00001B000000}">
      <text>
        <r>
          <rPr>
            <sz val="11"/>
            <color theme="1"/>
            <rFont val="Aptos Narrow"/>
            <family val="2"/>
            <scheme val="minor"/>
          </rPr>
          <t xml:space="preserve">Complete únicamente para inversiones respaldadas por documentos que requieran valorización CIF. </t>
        </r>
        <r>
          <rPr>
            <b/>
            <u/>
            <sz val="11"/>
            <color theme="1"/>
            <rFont val="Aptos Narrow"/>
            <family val="2"/>
            <scheme val="minor"/>
          </rPr>
          <t>Ingrese el valor CIF en dólares estadounidenses (USD) correspondiente al activo o bien individualizado.</t>
        </r>
      </text>
    </comment>
    <comment ref="K15" authorId="0" shapeId="0" xr:uid="{00000000-0006-0000-0200-00001C000000}">
      <text>
        <r>
          <rPr>
            <sz val="11"/>
            <color theme="1"/>
            <rFont val="Aptos Narrow"/>
            <family val="2"/>
            <scheme val="minor"/>
          </rPr>
          <t>Cálculo automático. Para documentos sujetos a valorización aduanera, el archivo identifica el dólar aduanero referencial correspondiente al mes y año de la fecha del documento. No modificar manualmente.</t>
        </r>
      </text>
    </comment>
    <comment ref="L15" authorId="0" shapeId="0" xr:uid="{00000000-0006-0000-0200-00001D000000}">
      <text>
        <r>
          <rPr>
            <sz val="11"/>
            <color theme="1"/>
            <rFont val="Aptos Narrow"/>
            <family val="2"/>
            <scheme val="minor"/>
          </rPr>
          <t>Cálculo automático del valor CIF expresado en pesos: CIF USD × dólar aduanero referencial. Si la inversión no requiere valorización CIF, el campo indica que no aplica.</t>
        </r>
      </text>
    </comment>
    <comment ref="M15" authorId="0" shapeId="0" xr:uid="{00000000-0006-0000-0200-00001E000000}">
      <text>
        <r>
          <rPr>
            <sz val="11"/>
            <color theme="1"/>
            <rFont val="Aptos Narrow"/>
            <family val="2"/>
            <scheme val="minor"/>
          </rPr>
          <t>Cálculo automático del monto neto considerado para la inversión declarada. Toma el valor neto en pesos o, cuando corresponda, el CIF convertido a pesos.</t>
        </r>
      </text>
    </comment>
    <comment ref="N15" authorId="0" shapeId="0" xr:uid="{00000000-0006-0000-0200-00001F000000}">
      <text>
        <r>
          <rPr>
            <sz val="11"/>
            <color theme="1"/>
            <rFont val="Aptos Narrow"/>
            <family val="2"/>
            <scheme val="minor"/>
          </rPr>
          <t>Cálculo automático y referencial equivalente al 20% del monto neto postulado. La bonificación definitiva queda sujeta a las revisiones y condiciones establecidas en las Bases.</t>
        </r>
      </text>
    </comment>
    <comment ref="O15" authorId="0" shapeId="0" xr:uid="{00000000-0006-0000-0200-000020000000}">
      <text>
        <r>
          <rPr>
            <sz val="11"/>
            <color theme="1"/>
            <rFont val="Aptos Narrow"/>
            <family val="2"/>
            <scheme val="minor"/>
          </rPr>
          <t>Seleccione el estado de materialización del activo o bien: Materializada, En ejecución o Por ejecutar, según corresponda a la situación efectiva al momento de la postulación.</t>
        </r>
      </text>
    </comment>
    <comment ref="P15" authorId="0" shapeId="0" xr:uid="{00000000-0006-0000-0200-000021000000}">
      <text>
        <r>
          <rPr>
            <sz val="11"/>
            <color theme="1"/>
            <rFont val="Aptos Narrow"/>
            <family val="2"/>
            <scheme val="minor"/>
          </rPr>
          <t>Indique la fecha efectiva o prevista de materialización del activo o bien, en formato DD-MM-AAAA. Debe mantener coherencia con el estado declarado y con el período general del proyecto.</t>
        </r>
      </text>
    </comment>
    <comment ref="Q15" authorId="0" shapeId="0" xr:uid="{00000000-0006-0000-0200-000022000000}">
      <text>
        <r>
          <rPr>
            <sz val="11"/>
            <color theme="1"/>
            <rFont val="Aptos Narrow"/>
            <family val="2"/>
            <scheme val="minor"/>
          </rPr>
          <t>Control automático que verifica si la fecha declarada para la inversión se encuentra comprendida dentro del período de inicio y término informado para el proyecto. No modificar manualmente.</t>
        </r>
      </text>
    </comment>
    <comment ref="R15" authorId="0" shapeId="0" xr:uid="{00000000-0006-0000-0200-000023000000}">
      <text>
        <r>
          <rPr>
            <sz val="11"/>
            <color theme="1"/>
            <rFont val="Aptos Narrow"/>
            <family val="2"/>
            <scheme val="minor"/>
          </rPr>
          <t>Campo de control del estado declarado del activo o bien, utilizado para apoyar la revisión de consistencia del registro. No modificar si el archivo lo completa automáticamente.</t>
        </r>
      </text>
    </comment>
    <comment ref="S15" authorId="0" shapeId="0" xr:uid="{00000000-0006-0000-0200-000024000000}">
      <text>
        <r>
          <rPr>
            <sz val="11"/>
            <color theme="1"/>
            <rFont val="Aptos Narrow"/>
            <family val="2"/>
            <scheme val="minor"/>
          </rPr>
          <t>Utilice este campo para aclaraciones relevantes que faciliten la revisión del activo o bien, por ejemplo, particularidades del documento, individualización, sustituciones autorizadas, diferencias justificadas u otros antecedentes pertinentes.</t>
        </r>
      </text>
    </comment>
  </commentList>
</comments>
</file>

<file path=xl/sharedStrings.xml><?xml version="1.0" encoding="utf-8"?>
<sst xmlns="http://schemas.openxmlformats.org/spreadsheetml/2006/main" count="953" uniqueCount="888">
  <si>
    <t>DETALLE DE INVERSIONES O REINVERSIONES A BONIFICAR / “SOLICITUD DE BONIFICACIÓN DFL Nº15/81” / PERÍODO DE POSTULACIÓN – AÑO 2027</t>
  </si>
  <si>
    <t>Nombre del Proyecto</t>
  </si>
  <si>
    <t>Fecha de Inicio del Proyecto (DD-MM-AAAA)</t>
  </si>
  <si>
    <t>N° Carpeta del Proyecto (Registro Interno CORFO)</t>
  </si>
  <si>
    <t>Fecha de Término del Proyecto (DD-MM-AAAA)</t>
  </si>
  <si>
    <t>Nombre o Razón Social</t>
  </si>
  <si>
    <t>Celular de Contacto (1)</t>
  </si>
  <si>
    <t>RUT de la Empresa</t>
  </si>
  <si>
    <t>Celular de Contacto (2)</t>
  </si>
  <si>
    <t>Giro de la Empresa (Clasificación)</t>
  </si>
  <si>
    <t>Correo Electrónico de Contacto (1)</t>
  </si>
  <si>
    <t>Código y Actividad Económica</t>
  </si>
  <si>
    <t>Correo Electrónico de Contacto (2)</t>
  </si>
  <si>
    <t>Dirección Comercial</t>
  </si>
  <si>
    <t>Provincia</t>
  </si>
  <si>
    <t>Nombre del Representante Legal</t>
  </si>
  <si>
    <t>Comuna</t>
  </si>
  <si>
    <t>RUT del Representante Legal</t>
  </si>
  <si>
    <t>Ciudad/Poblado</t>
  </si>
  <si>
    <t>Nº</t>
  </si>
  <si>
    <t>Descripción e individualización de la Inversión/Reinversión (Activo o Bien)</t>
  </si>
  <si>
    <t>Cantidad (Unidad)</t>
  </si>
  <si>
    <t>Tipo de Inversión (Clasificación)</t>
  </si>
  <si>
    <t>Tipo de Documento de Respaldo del Activo o Bien</t>
  </si>
  <si>
    <t>Nº Documento del Respaldo</t>
  </si>
  <si>
    <t>Fecha del Documento (DD-MM-AAAA)</t>
  </si>
  <si>
    <t>Valor Neto del Activo o Bien ($)</t>
  </si>
  <si>
    <t>CIF en Dólar (USD)</t>
  </si>
  <si>
    <t>Dólar Aduanero Referencial ($)</t>
  </si>
  <si>
    <t>Cálculo del CIF en Pesos ($)</t>
  </si>
  <si>
    <t>Monto Neto Postulado ($)</t>
  </si>
  <si>
    <t>Bonificación Estimada 20% ($)</t>
  </si>
  <si>
    <t>Estado de Materialización del Activo o Bien</t>
  </si>
  <si>
    <t>Fecha/Período de Materialización (DD-MM-AAAA)</t>
  </si>
  <si>
    <t>Inversión Contenida dentro del Plazo del Proyecto</t>
  </si>
  <si>
    <t>Estado del Activo o Bien Declarado</t>
  </si>
  <si>
    <t>Observaciones / Comentarios</t>
  </si>
  <si>
    <t>Maquinaria</t>
  </si>
  <si>
    <t>Factura Electrónica</t>
  </si>
  <si>
    <t>Materializada</t>
  </si>
  <si>
    <t>Equipo</t>
  </si>
  <si>
    <t>Declaración Salida Zona Franca</t>
  </si>
  <si>
    <t>TOTALES</t>
  </si>
  <si>
    <t>TOTAL INVERSIÓN POSTULADA ($)</t>
  </si>
  <si>
    <t>ANEXO Nº1</t>
  </si>
  <si>
    <t>DETALLE DE INVERSIONES O REINVERSIONES A BONIFICAR</t>
  </si>
  <si>
    <t>“SOLICITUD DE BONIFICACIÓN DFL Nº15/81”</t>
  </si>
  <si>
    <t>PERÍODO DE POSTULACIÓN – AÑO 2027</t>
  </si>
  <si>
    <t>A. ANTECEDENTES DEL/DE LA POSTULANTE.</t>
  </si>
  <si>
    <t>Antecedente</t>
  </si>
  <si>
    <t>Información</t>
  </si>
  <si>
    <t>RUT</t>
  </si>
  <si>
    <t>Representante Legal, si corresponde</t>
  </si>
  <si>
    <t>RUT Representante Legal</t>
  </si>
  <si>
    <t>B. DETALLE DE LAS INVERSIONES O REINVERSIONES POSTULADAS.</t>
  </si>
  <si>
    <t>Cada activo, bien o inversión deberá registrarse en una fila independiente. Cuando un mismo documento respalde más de un activo, deberá repetirse su identificación en cada fila, individualizando el valor correspondiente a cada bien.</t>
  </si>
  <si>
    <t>La descripción deberá permitir reconocer claramente la inversión postulada. Cuando corresponda, deberá señalar marca, modelo, capacidad, potencia, dimensiones, serie, chasis, motor, patente, matrícula u otra característica que permita su adecuada identificación.</t>
  </si>
  <si>
    <t>Fecha</t>
  </si>
  <si>
    <t>CIF
USD*</t>
  </si>
  <si>
    <t>Dólar
Aduanero*</t>
  </si>
  <si>
    <t>CIF en
Pesos*</t>
  </si>
  <si>
    <t>Monto
Neto
Postulado ($)</t>
  </si>
  <si>
    <t>Bonificación
Estimada
20% ($)</t>
  </si>
  <si>
    <t>Estado</t>
  </si>
  <si>
    <t>Fecha/Período
de
Materialización</t>
  </si>
  <si>
    <t>* Completar únicamente cuando corresponda conforme a la naturaleza y documentación de la inversión.</t>
  </si>
  <si>
    <t>TOTAL MONTO NETO DE INVERSIÓN O REINVERSIÓN POSTULADA</t>
  </si>
  <si>
    <t>$</t>
  </si>
  <si>
    <t>TOTAL BONIFICACIÓN ESTIMADA SOLICITADA</t>
  </si>
  <si>
    <t>C. INSTRUCCIONES DE LLENADO.</t>
  </si>
  <si>
    <t>1. Descripción de la inversión. Individualice cada activo con el mayor nivel de precisión disponible. Evite expresiones genéricas como “maquinaria”, “equipos varios”, “según factura” u otras que no permitan determinar qué bien se está postulando.
2. Tipo de inversión. Indique la categoría que corresponda conforme a las Bases: construcción, maquinaria, equipo, vehículo, animal fino para reproducción, pesca artesanal u otra inversión susceptible de Bonificación.
3. Documento de respaldo. Identifique el documento que acredita la inversión, registrando su tipo, número y fecha exactamente como aparecen en el antecedente respectivo.
4. Valor de la inversión. Informe únicamente el monto susceptible de Bonificación. No deberán incorporarse IVA ni partidas que no formen parte de la inversión bonificable conforme a las Bases.
5. Bienes sujetos a valorización CIF. Cuando corresponda, registre el valor CIF del activo y el dólar aduanero oficial aplicable al período del documento. El valor CIF en pesos se obtendrá de: Valor CIF USD × dólar aduanero oficial = valor CIF en pesos.
6. Monto neto postulado. Corresponde al valor que se solicita considerar para efectos de la Bonificación respecto de cada inversión.
7. Bonificación estimada. Corresponde al 20% del monto neto postulado y tiene carácter referencial. Su determinación definitiva quedará sujeta a la revisión prevista en las Bases.
8. Estado de la inversión. Indique: Por ejecutar, En ejecución o Materializada.
9. Fecha o período de materialización. Informe cuándo fue o será ejecutada la inversión, manteniendo concordancia con el Formulario Nº2 y los demás antecedentes de la postulación.</t>
  </si>
  <si>
    <t>D. EJEMPLOS DE LLENADO.</t>
  </si>
  <si>
    <t>Los siguientes ejemplos tienen carácter referencial y buscan orientar el llenado del archivo Excel sin reemplazar las reglas establecidas en las Bases.</t>
  </si>
  <si>
    <t>Ejemplo 1. Activo adquirido mediante factura nacional.</t>
  </si>
  <si>
    <t>Descripción</t>
  </si>
  <si>
    <t>Tipo</t>
  </si>
  <si>
    <t>Documento</t>
  </si>
  <si>
    <t>Monto neto
postulado</t>
  </si>
  <si>
    <t>Bonificación
20%</t>
  </si>
  <si>
    <t>1</t>
  </si>
  <si>
    <t>Minibús marca Mercedes-Benz, modelo Sprinter, capacidad 19 pasajeros, año 2026, Nº chasis XXXXX, Nº motor XXXXX</t>
  </si>
  <si>
    <t>Vehículo</t>
  </si>
  <si>
    <t>Factura electrónica</t>
  </si>
  <si>
    <t>20599</t>
  </si>
  <si>
    <t>05-09-2026</t>
  </si>
  <si>
    <t>$70.928.571</t>
  </si>
  <si>
    <t>$14.185.714</t>
  </si>
  <si>
    <t>En este caso se utiliza el valor neto correspondiente al activo. Las columnas asociadas a valor CIF no se completan.</t>
  </si>
  <si>
    <t>Ejemplo 2. Bien sujeto a valorización CIF.</t>
  </si>
  <si>
    <t>CIF USD</t>
  </si>
  <si>
    <t>Dólar
Aduanero</t>
  </si>
  <si>
    <t>CIF en
Pesos</t>
  </si>
  <si>
    <t>2</t>
  </si>
  <si>
    <t>Torno CNC marca XXXXX, modelo XXXXX, potencia XX HP, Nº serie XXXXX</t>
  </si>
  <si>
    <t>DSZF</t>
  </si>
  <si>
    <t>12345</t>
  </si>
  <si>
    <t>USD 17.376,54</t>
  </si>
  <si>
    <t>$900,91</t>
  </si>
  <si>
    <t>$15.654.699</t>
  </si>
  <si>
    <t>$3.130.940</t>
  </si>
  <si>
    <t>El valor deberá determinarse utilizando el valor CIF individualizado y el dólar aduanero oficial que corresponda conforme a las Bases.</t>
  </si>
  <si>
    <t>Ejemplo 3. Un documento respalda más de un activo.</t>
  </si>
  <si>
    <t>Si una misma factura contiene un compresor industrial y un generador, cada activo deberá registrarse en una fila independiente, repitiendo el número y fecha de la factura e informando el valor correspondiente a cada bien.</t>
  </si>
  <si>
    <t>E. REVISIÓN ANTES DE ENVIAR.</t>
  </si>
  <si>
    <t>Antes de presentar el archivo, verifique que cada inversión pueda ser identificada claramente; que el documento, monto y fecha asociados sean correctos; que los valores coincidan con los Formularios Nº1 y Nº2; y que el archivo sea entregado en formato Excel (.xlsx), sin modificar su estructura.</t>
  </si>
  <si>
    <t xml:space="preserve"> </t>
  </si>
  <si>
    <t xml:space="preserve">                          VALOR DOLAR ADUANERO (USD)  </t>
  </si>
  <si>
    <t>MES</t>
  </si>
  <si>
    <t>AÑOS/MES</t>
  </si>
  <si>
    <t>ENERO</t>
  </si>
  <si>
    <t>FEBRERO</t>
  </si>
  <si>
    <t xml:space="preserve">MARZO </t>
  </si>
  <si>
    <t>ABRIL</t>
  </si>
  <si>
    <t>MAYO</t>
  </si>
  <si>
    <t>JUNIO</t>
  </si>
  <si>
    <t>JULIO</t>
  </si>
  <si>
    <t>AGOSTO</t>
  </si>
  <si>
    <t>SEPTIEMBRE</t>
  </si>
  <si>
    <t xml:space="preserve">OCTUBRE </t>
  </si>
  <si>
    <t>NOVIEMBRE</t>
  </si>
  <si>
    <t>DICIEMBRE</t>
  </si>
  <si>
    <t>Nota: Valores históricos 2000–2019 incorporados como referencia. Años 2020–2029 vinculados a la fuente oficial de Aduanas, con respaldo interno ante cambios o fallas de actualización.</t>
  </si>
  <si>
    <t>Fuente oficial:</t>
  </si>
  <si>
    <t>https://www.aduana.cl/tipo-de-cambio-2020-2024/aduana/2019-12-27/112312.html</t>
  </si>
  <si>
    <t>Estado actualización web:</t>
  </si>
  <si>
    <t>Último respaldo incorporado:</t>
  </si>
  <si>
    <t>24-09-2026</t>
  </si>
  <si>
    <t>Construcción</t>
  </si>
  <si>
    <t>Factura (No Electrónica)</t>
  </si>
  <si>
    <t>GIRO DE LA EMPRESA (CLASIFICACIÓN)</t>
  </si>
  <si>
    <t>NOMBRE DE RANGO DEPENDIENTE</t>
  </si>
  <si>
    <t>AGRICULTURA, GANADERÍA, SILVICULTURA Y PESCA</t>
  </si>
  <si>
    <t>EXPLOTACIÓN DE MINAS Y CANTERAS</t>
  </si>
  <si>
    <t>INDUSTRIA MANUFACTURERA</t>
  </si>
  <si>
    <t>SUMINISTRO DE ELECTRICIDAD, GAS, VAPOR Y AIRE ACONDICIONADO</t>
  </si>
  <si>
    <t>SUMINISTRO DE AGUA; EVACUACIÓN DE AGUAS RESIDUALES, GESTIÓN DE DESECHOS Y DESCONTAMINACIÓN</t>
  </si>
  <si>
    <t>CONSTRUCCIÓN</t>
  </si>
  <si>
    <t>COMERCIO AL POR MAYOR Y AL POR MENOR; REPARACIÓN DE VEHICULOS AUTOMOTORES Y MOTOCICLETAS</t>
  </si>
  <si>
    <t>TRANSPORTE Y ALMACENAMIENTO</t>
  </si>
  <si>
    <t>ACTIVIDADES DE ALOJAMIENTO Y DE SERVICIO DE COMIDAS</t>
  </si>
  <si>
    <t>INFORMACIÓN Y COMUNICACIONES</t>
  </si>
  <si>
    <t>ACTIVIDADES FINANCIERAS Y DE SEGUROS</t>
  </si>
  <si>
    <t>ACTIVIDADES INMOBILIARIAS</t>
  </si>
  <si>
    <t>ACTIVIDADES PROFESIONALES, CIENTIFICAS Y TÉCNICAS</t>
  </si>
  <si>
    <t>ACTIVIDADES DE SERVICIOS ADMINISTRATIVOS Y DE APOYO</t>
  </si>
  <si>
    <t>ADMINISTRACIÓN PÚBLICA Y DEFENSA; PLANES DE SEGURIDAD SOCIAL DE AFILIACIÓN OBLIGATORIA</t>
  </si>
  <si>
    <t>ENSEÑANZA</t>
  </si>
  <si>
    <t>ACTIVIDADES DE ATENCIÓN DE LA SALUD HUMANA Y DE ASISTENCIA SOCIAL</t>
  </si>
  <si>
    <t>ACTIVIDADES ARTÍSTICAS, DE ENTRETENIMIENTO Y RECREATIVAS</t>
  </si>
  <si>
    <t>OTRAS ACTIVIDADES DE SERVICIOS</t>
  </si>
  <si>
    <t>ACTIVIDADES DE LOS HOGARES COMO EMPLEADORES; ACTIVIDADES NO DIFERENCIADAS DE LOS HOGARES</t>
  </si>
  <si>
    <t>ACTIVIDADES DE ORGANIZACIONES Y ÓRGANOS EXTRATERRITORIALES</t>
  </si>
  <si>
    <t>Construcción Agropecuaria</t>
  </si>
  <si>
    <t>En ejecución</t>
  </si>
  <si>
    <t>ActGiro_01</t>
  </si>
  <si>
    <t>011101 | CULTIVO DE TRIGO</t>
  </si>
  <si>
    <t>040000 | EXTRACCIÓN Y PROCESAMIENTO DE COBRE</t>
  </si>
  <si>
    <t>101011 | EXPLOTACIÓN DE MATADEROS DE BOVINOS, OVINOS, EQUINOS, CAPRINOS, PORCINOS Y CAMÉLIDOS</t>
  </si>
  <si>
    <t>351011 | GENERACIÓN DE ENERGÍA ELÉCTRICA EN CENTRALES HIDROELÉCTRICAS</t>
  </si>
  <si>
    <t>360000 | CAPTACIÓN, TRATAMIENTO Y DISTRIBUCIÓN DE AGUA</t>
  </si>
  <si>
    <t>410010 | CONSTRUCCIÓN DE EDIFICIOS PARA USO RESIDENCIAL</t>
  </si>
  <si>
    <t>451001 | VENTA AL POR MAYOR DE VEHÍCULOS AUTOMOTORES</t>
  </si>
  <si>
    <t>491100 | TRANSPORTE INTERURBANO DE PASAJEROS POR FERROCARRIL</t>
  </si>
  <si>
    <t>551001 | ACTIVIDADES DE HOTELES</t>
  </si>
  <si>
    <t>581100 | EDICIÓN DE LIBROS</t>
  </si>
  <si>
    <t>641100 | BANCA CENTRAL</t>
  </si>
  <si>
    <t>681011 | ALQUILER DE BIENES INMUEBLES AMOBLADOS O CON EQUIPOS Y MAQUINARIAS</t>
  </si>
  <si>
    <t>691001 | SERVICIOS DE ASESORAMIENTO Y REPRESENTACIÓN JURÍDICA</t>
  </si>
  <si>
    <t>771000 | ALQUILER DE VEHÍCULOS AUTOMOTORES SIN CHOFER</t>
  </si>
  <si>
    <t>841100 | ACTIVIDADES DE LA ADMINISTRACIÓN PÚBLICA EN GENERAL</t>
  </si>
  <si>
    <t>850011 | ENSEÑANZA PREESCOLAR PÚBLICA</t>
  </si>
  <si>
    <t>861010 | ACTIVIDADES DE HOSPITALES Y CLÍNICAS PÚBLICAS</t>
  </si>
  <si>
    <t>900001 | SERVICIOS DE PRODUCCIÓN DE OBRAS DE TEATRO, CONCIERTOS, ESPECTÁCULOS DE DANZA, OTRAS PROD. ESCÉNICAS</t>
  </si>
  <si>
    <t>941100 | ACTIVIDADES DE ASOCIACIONES EMPRESARIALES Y DE EMPLEADORES</t>
  </si>
  <si>
    <t>970000 | ACTIVIDADES DE LOS HOGARES COMO EMPLEADORES DE PERSONAL DOMÉSTICO</t>
  </si>
  <si>
    <t>990000 | ACTIVIDADES DE ORGANIZACIONES Y ÓRGANOS EXTRATERRITORIALES</t>
  </si>
  <si>
    <t>Factura Módulo Zona Franca</t>
  </si>
  <si>
    <t>Por ejecutar</t>
  </si>
  <si>
    <t>ActGiro_02</t>
  </si>
  <si>
    <t>011102 | CULTIVO DE MAÍZ</t>
  </si>
  <si>
    <t>051000 | EXTRACCIÓN DE CARBÓN DE PIEDRA</t>
  </si>
  <si>
    <t>101019 | EXPLOTACIÓN DE MATADEROS DE AVES Y DE OTROS TIPOS DE ANIMALES N.C.P.</t>
  </si>
  <si>
    <t>351012 | GENERACIÓN DE ENERGÍA ELÉCTRICA EN CENTRALES TERMOELÉCTRICAS</t>
  </si>
  <si>
    <t>370000 | EVACUACIÓN Y TRATAMIENTO DE AGUAS SERVIDAS</t>
  </si>
  <si>
    <t>410020 | CONSTRUCCIÓN DE EDIFICIOS PARA USO NO RESIDENCIAL</t>
  </si>
  <si>
    <t>451002 | VENTA AL POR MENOR DE VEHÍCULOS AUTOMOTORES NUEVOS O USADOS (INCLUYE COMPRAVENTA)</t>
  </si>
  <si>
    <t>491200 | TRANSPORTE DE CARGA POR FERROCARRIL</t>
  </si>
  <si>
    <t>551002 | ACTIVIDADES DE MOTELES</t>
  </si>
  <si>
    <t>581200 | EDICIÓN DE DIRECTORIOS Y LISTAS DE CORREO</t>
  </si>
  <si>
    <t>641910 | ACTIVIDADES BANCARIAS</t>
  </si>
  <si>
    <t>681012 | COMPRA, VENTA Y ALQUILER (EXCEPTO AMOBLADOS) DE INMUEBLES</t>
  </si>
  <si>
    <t>691002 | SERVICIO NOTARIAL</t>
  </si>
  <si>
    <t>772100 | ALQUILER Y ARRENDAMIENTO DE EQUIPO RECREATIVO Y DEPORTIVO</t>
  </si>
  <si>
    <t>841200 | REGULACIÓN DE LAS ACTIVIDADES DE ORGANISMOS QUE PRESTAN SERVICIOS SANITARIOS, EDUCATIVOS, CULTURALES</t>
  </si>
  <si>
    <t>850012 | ENSEÑANZA PRIMARIA, SECUNDARIA CIENTÍFICO HUMANISTA Y TÉCNICO PROFESIONAL PÚBLICA</t>
  </si>
  <si>
    <t>861020 | ACTIVIDADES DE HOSPITALES Y CLÍNICAS PRIVADAS</t>
  </si>
  <si>
    <t>900002 | ACTIVIDADES ARTÍSTICAS REALIZADAS POR BANDAS DE MÚSICA, COMPAÑÍAS DE TEATRO, CIRCENSES Y SIMILARES</t>
  </si>
  <si>
    <t>941200 | ACTIVIDADES DE ASOCIACIONES PROFESIONALES</t>
  </si>
  <si>
    <t>ActGiro_03</t>
  </si>
  <si>
    <t>011103 | CULTIVO DE AVENA</t>
  </si>
  <si>
    <t>052000 | EXTRACCIÓN DE LIGNITO</t>
  </si>
  <si>
    <t>101020 | ELABORACIÓN Y CONSERVACIÓN DE CARNE Y PRODUCTOS CÁRNICOS</t>
  </si>
  <si>
    <t>351019 | GENERACIÓN DE ENERGÍA ELÉCTRICA EN OTRAS CENTRALES N.C.P.</t>
  </si>
  <si>
    <t>381100 | RECOGIDA DE DESECHOS NO PELIGROSOS</t>
  </si>
  <si>
    <t>421000 | CONSTRUCCIÓN DE CARRETERAS Y LÍNEAS DE FERROCARRIL</t>
  </si>
  <si>
    <t>452001 | SERVICIO DE LAVADO DE VEHÍCULOS AUTOMOTORES</t>
  </si>
  <si>
    <t>492110 | TRANSPORTE URBANO Y SUBURBANO DE PASAJEROS VÍA METRO Y METROTREN</t>
  </si>
  <si>
    <t>551003 | ACTIVIDADES DE RESIDENCIALES PARA TURISTAS</t>
  </si>
  <si>
    <t>581300 | EDICIÓN DE DIARIOS, REVISTAS Y OTRAS PUBLICACIONES PERIÓDICAS</t>
  </si>
  <si>
    <t>641990 | OTROS TIPOS DE INTERMEDIACIÓN MONETARIA N.C.P.</t>
  </si>
  <si>
    <t>681020 | SERVICIOS IMPUTADOS DE ALQUILER DE VIVIENDAS</t>
  </si>
  <si>
    <t>691003 | CONSERVADOR DE BIENES RAÍCES</t>
  </si>
  <si>
    <t>772200 | ALQUILER DE CINTAS DE VIDEO Y DISCOS</t>
  </si>
  <si>
    <t>841300 | REGULACIÓN Y FACILITACIÓN DE LA ACTIVIDAD ECONÓMICA</t>
  </si>
  <si>
    <t>850021 | ENSEÑANZA PREESCOLAR PRIVADA</t>
  </si>
  <si>
    <t>862010 | ACTIVIDADES DE CENTROS DE SALUD MUNICIPALIZADOS (SERVICIOS DE SALUD PÚBLICA)</t>
  </si>
  <si>
    <t>900003 | ACTIVIDADES DE ARTISTAS REALIZADAS DE FORMA INDEPENDIENTE: ACTORES, MÚSICOS, ESCRITORES, ENTRE OTROS</t>
  </si>
  <si>
    <t>942000 | ACTIVIDADES DE SINDICATOS</t>
  </si>
  <si>
    <t>Vehículo de carga</t>
  </si>
  <si>
    <t>DIN (Declaración de Ingreso)</t>
  </si>
  <si>
    <t>ActGiro_04</t>
  </si>
  <si>
    <t>011104 | CULTIVO DE CEBADA</t>
  </si>
  <si>
    <t>061000 | EXTRACCIÓN DE PETRÓLEO CRUDO</t>
  </si>
  <si>
    <t>102010 | PRODUCCIÓN DE HARINA DE PESCADO</t>
  </si>
  <si>
    <t>351020 | TRANSMISIÓN DE ENERGÍA ELÉCTRICA</t>
  </si>
  <si>
    <t>381200 | RECOGIDA DE DESECHOS PELIGROSOS</t>
  </si>
  <si>
    <t>422000 | CONSTRUCCIÓN DE PROYECTOS DE SERVICIO PÚBLICO</t>
  </si>
  <si>
    <t>452002 | MANTENIMIENTO Y REPARACIÓN DE VEHÍCULOS AUTOMOTORES</t>
  </si>
  <si>
    <t>492120 | TRANSPORTE URBANO Y SUBURBANO DE PASAJEROS VÍA LOCOMOCIÓN COLECTIVA</t>
  </si>
  <si>
    <t>551009 | OTRAS ACTIVIDADES DE ALOJAMIENTO PARA TURISTAS N.C.P.</t>
  </si>
  <si>
    <t>581900 | OTRAS ACTIVIDADES DE EDICIÓN</t>
  </si>
  <si>
    <t>642000 | ACTIVIDADES DE SOCIEDADES DE CARTERA</t>
  </si>
  <si>
    <t>682000 | ACTIVIDADES INMOBILIARIAS REALIZADAS A CAMBIO DE UNA RETRIBUCIÓN O POR CONTRATA</t>
  </si>
  <si>
    <t>691004 | RECEPTORES JUDICIALES</t>
  </si>
  <si>
    <t>772900 | ALQUILER DE OTROS EFECTOS PERSONALES Y ENSERES DOMÉSTICOS (INCLUYE MOBILIARIO PARA EVENTOS)</t>
  </si>
  <si>
    <t>842100 | RELACIONES EXTERIORES</t>
  </si>
  <si>
    <t>850022 | ENSEÑANZA PRIMARIA, SECUNDARIA CIENTÍFICO HUMANISTA Y TÉCNICO PROFESIONAL PRIVADA</t>
  </si>
  <si>
    <t>862021 | CENTROS MÉDICOS PRIVADOS (ESTABLECIMIENTOS DE ATENCIÓN AMBULATORIA)</t>
  </si>
  <si>
    <t>900004 | SERVICIOS PRESTADOS POR PERIODISTAS INDEPENDIENTES</t>
  </si>
  <si>
    <t>949100 | ACTIVIDADES DE ORGANIZACIONES RELIGIOSAS</t>
  </si>
  <si>
    <t>Vehículo de transporte de pasajeros</t>
  </si>
  <si>
    <t>Certificado Recepción de Obras</t>
  </si>
  <si>
    <t>ActGiro_05</t>
  </si>
  <si>
    <t>011105 | CULTIVO DE OTROS CEREALES (EXCEPTO TRIGO, MAÍZ, AVENA Y CEBADA)</t>
  </si>
  <si>
    <t>062000 | EXTRACCIÓN DE GAS NATURAL</t>
  </si>
  <si>
    <t>102020 | ELABORACIÓN Y CONSERVACIÓN DE SALMÓNIDOS</t>
  </si>
  <si>
    <t>351030 | DISTRIBUCIÓN DE ENERGÍA ELÉCTRICA</t>
  </si>
  <si>
    <t>382100 | TRATAMIENTO Y ELIMINACIÓN DE DESECHOS NO PELIGROSOS</t>
  </si>
  <si>
    <t>429000 | CONSTRUCCIÓN DE OTRAS OBRAS DE INGENIERÍA CIVIL</t>
  </si>
  <si>
    <t>453000 | VENTA DE PARTES, PIEZAS Y ACCESORIOS PARA VEHÍCULOS AUTOMOTORES</t>
  </si>
  <si>
    <t>492130 | TRANSPORTE DE PASAJEROS VÍA TAXI COLECTIVO</t>
  </si>
  <si>
    <t>552000 | ACTIVIDADES DE CAMPING Y DE PARQUES PARA CASAS RODANTES</t>
  </si>
  <si>
    <t>582000 | EDICIÓN DE PROGRAMAS INFORMÁTICOS</t>
  </si>
  <si>
    <t>643000 | FONDOS Y SOCIEDADES DE INVERSIÓN Y ENTIDADES FINANCIERAS SIMILARES</t>
  </si>
  <si>
    <t>691009 | SERVICIOS DE ARBITRAJE; SÍNDICOS DE QUIEBRA Y PERITOS JUDICIALES; OTRAS ACTIVIDADES JURÍDICAS N.C.P.</t>
  </si>
  <si>
    <t>773001 | ALQUILER DE EQUIPOS DE TRANSPORTE SIN OPERARIO, EXCEPTO VEHÍCULOS AUTOMOTORES</t>
  </si>
  <si>
    <t>842200 | ACTIVIDADES DE DEFENSA</t>
  </si>
  <si>
    <t>853110 | ENSEÑANZA SUPERIOR EN UNIVERSIDADES PÚBLICAS</t>
  </si>
  <si>
    <t>862022 | CENTROS DE ATENCIÓN ODONTOLÓGICA PRIVADOS (ESTABLECIMIENTOS DE ATENCIÓN AMBULATORIA)</t>
  </si>
  <si>
    <t>900009 | OTRAS ACTIVIDADES CREATIVAS, ARTÍSTICAS Y DE ENTRETENIMIENTO N.C.P.</t>
  </si>
  <si>
    <t>949200 | ACTIVIDADES DE ORGANIZACIONES POLÍTICAS</t>
  </si>
  <si>
    <t>Vehículo especial</t>
  </si>
  <si>
    <t>Permiso Edificación</t>
  </si>
  <si>
    <t>ActGiro_06</t>
  </si>
  <si>
    <t>011106 | CULTIVO DE POROTOS</t>
  </si>
  <si>
    <t>071000 | EXTRACCIÓN DE MINERALES DE HIERRO</t>
  </si>
  <si>
    <t>102030 | ELABORACIÓN Y CONSERVACIÓN DE OTROS PESCADOS, EN PLANTAS EN TIERRA (EXCEPTO BARCOS FACTORÍA)</t>
  </si>
  <si>
    <t>352010 | REGASIFICACIÓN DE GAS NATURAL LICUADO (GNL)</t>
  </si>
  <si>
    <t>382200 | TRATAMIENTO Y ELIMINACIÓN DE DESECHOS PELIGROSOS</t>
  </si>
  <si>
    <t>431100 | DEMOLICIÓN</t>
  </si>
  <si>
    <t>454001 | VENTA DE MOTOCICLETAS</t>
  </si>
  <si>
    <t>492190 | OTRAS ACTIVIDADES DE TRANSPORTE URBANO Y SUBURBANO DE PASAJEROS POR VÍA TERRESTRE N.C.P.</t>
  </si>
  <si>
    <t>559001 | ACTIVIDADES DE RESIDENCIALES PARA ESTUDIANTES Y TRABAJADORES</t>
  </si>
  <si>
    <t>591100 | ACTIVIDADES DE PRODUCCIÓN DE PELÍCULAS CINEMATOGRÁFICAS, VIDEOS Y PROGRAMAS DE TELEVISIÓN</t>
  </si>
  <si>
    <t>649100 | LEASING FINANCIERO</t>
  </si>
  <si>
    <t>692000 | ACTIVIDADES DE CONTABILIDAD, TENEDURÍA DE LIBROS Y AUDITORÍA; CONSULTORÍA FISCAL</t>
  </si>
  <si>
    <t>773002 | ALQUILER DE MAQUINARIA Y EQUIPO AGROPECUARIO, FORESTAL, DE CONSTRUCCIÓN E ING. CIVIL, SIN OPERARIOS</t>
  </si>
  <si>
    <t>842300 | ACTIVIDADES DE MANTENIMIENTO DEL ORDEN PÚBLICO Y DE SEGURIDAD</t>
  </si>
  <si>
    <t>853120 | ENSEÑANZA SUPERIOR EN UNIVERSIDADES PRIVADAS</t>
  </si>
  <si>
    <t>862031 | SERVICIOS DE MÉDICOS PRESTADOS DE FORMA INDEPENDIENTE</t>
  </si>
  <si>
    <t>910100 | ACTIVIDADES DE BIBLIOTECAS Y ARCHIVOS</t>
  </si>
  <si>
    <t>949901 | ACTIVIDADES DE CENTROS DE MADRES</t>
  </si>
  <si>
    <t>Animal fino para reproducción</t>
  </si>
  <si>
    <t>Presupuesto</t>
  </si>
  <si>
    <t>ActGiro_07</t>
  </si>
  <si>
    <t>011107 | CULTIVO DE LUPINO</t>
  </si>
  <si>
    <t>072100 | EXTRACCIÓN DE MINERALES DE URANIO Y TORIO</t>
  </si>
  <si>
    <t>102040 | ELABORACIÓN Y CONSERVACIÓN DE CRUSTÁCEOS, MOLUSCOS Y OTROS PRODUCTOS ACUÁTICOS, EN PLANTAS EN TIERRA</t>
  </si>
  <si>
    <t>352020 | FABRICACIÓN DE GAS; DISTRIBUCIÓN DE COMBUSTIBLES GASEOSOS POR TUBERÍA, EXCEPTO REGASIFICACIÓN DE GNL</t>
  </si>
  <si>
    <t>383001 | RECUPERACIÓN Y RECICLAMIENTO DE DESPERDICIOS Y DESECHOS METÁLICOS</t>
  </si>
  <si>
    <t>431200 | PREPARACIÓN DEL TERRENO</t>
  </si>
  <si>
    <t>454002 | VENTA DE PARTES, PIEZAS Y ACCESORIOS DE MOTOCICLETAS</t>
  </si>
  <si>
    <t>492210 | SERVICIOS DE TRANSPORTE DE ESCOLARES</t>
  </si>
  <si>
    <t>559009 | OTRAS ACTIVIDADES DE ALOJAMIENTO N.C.P.</t>
  </si>
  <si>
    <t>591200 | ACTIVIDADES DE POSTPRODUCCIÓN DE PELÍCULAS CINEMATOGRÁFICAS, VIDEOS Y PROGRAMAS DE TELEVISIÓN</t>
  </si>
  <si>
    <t>649201 | FINANCIERAS</t>
  </si>
  <si>
    <t>701000 | ACTIVIDADES DE OFICINAS PRINCIPALES</t>
  </si>
  <si>
    <t>773003 | ALQUILER DE MAQUINARIA Y EQUIPO DE OFICINA, SIN OPERARIOS (SIN SERVICIO ADMINISTRATIVO)</t>
  </si>
  <si>
    <t>843010 | FONDO NACIONAL DE SALUD (FONASA)</t>
  </si>
  <si>
    <t>853201 | ENSEÑANZA SUPERIOR EN INSTITUTOS PROFESIONALES</t>
  </si>
  <si>
    <t>862032 | SERVICIOS DE ODONTÓLOGOS PRESTADOS DE FORMA INDEPENDIENTE</t>
  </si>
  <si>
    <t>910200 | ACTIVIDADES DE MUSEOS, GESTIÓN DE LUGARES Y EDIFICIOS HISTÓRICOS</t>
  </si>
  <si>
    <t>949902 | ACTIVIDADES DE CLUBES SOCIALES</t>
  </si>
  <si>
    <t>Pesca artesanal – Embarcación</t>
  </si>
  <si>
    <t>Tasación</t>
  </si>
  <si>
    <t>ActGiro_08</t>
  </si>
  <si>
    <t>011108 | CULTIVO DE OTRAS LEGUMBRES (EXCEPTO POROTOS Y LUPINO)</t>
  </si>
  <si>
    <t>072910 | EXTRACCIÓN DE ORO Y PLATA</t>
  </si>
  <si>
    <t>102050 | ACTIVIDADES DE ELABORACIÓN Y CONSERVACIÓN DE PESCADO, REALIZADAS EN BARCOS FACTORÍA</t>
  </si>
  <si>
    <t>353001 | SUMINISTRO DE VAPOR Y DE AIRE ACONDICIONADO</t>
  </si>
  <si>
    <t>383002 | RECUPERACIÓN Y RECICLAMIENTO DE PAPEL</t>
  </si>
  <si>
    <t>432100 | INSTALACIONES ELÉCTRICAS</t>
  </si>
  <si>
    <t>454003 | MANTENIMIENTO Y REPARACIÓN DE MOTOCICLETAS</t>
  </si>
  <si>
    <t>492220 | SERVICIOS DE TRANSPORTE DE TRABAJADORES</t>
  </si>
  <si>
    <t>561000 | ACTIVIDADES DE RESTAURANTES Y DE SERVICIO MÓVIL DE COMIDAS</t>
  </si>
  <si>
    <t>591300 | ACTIVIDADES DE DISTRIBUCIÓN DE PELÍCULAS CINEMATOGRÁFICAS, VIDEOS Y PROGRAMAS DE TELEVISIÓN</t>
  </si>
  <si>
    <t>649202 | ACTIVIDADES DE CRÉDITO PRENDARIO</t>
  </si>
  <si>
    <t>702000 | ACTIVIDADES DE CONSULTORÍA DE GESTIÓN</t>
  </si>
  <si>
    <t>773009 | ALQUILER DE OTROS TIPOS DE MAQUINARIAS Y EQUIPOS SIN OPERARIO N.C.P.</t>
  </si>
  <si>
    <t>843020 | INSTITUTO DE PREVISIÓN SOCIAL (IPS)</t>
  </si>
  <si>
    <t>853202 | ENSEÑANZA SUPERIOR EN CENTROS DE FORMACIÓN TÉCNICA</t>
  </si>
  <si>
    <t>869010 | ACTIVIDADES DE LABORATORIOS CLÍNICOS Y BANCOS DE SANGRE</t>
  </si>
  <si>
    <t>910300 | ACTIVIDADES DE JARDINES BOTÁNICOS, ZOOLÓGICOS Y RESERVAS NATURALES</t>
  </si>
  <si>
    <t>949903 | FUNDACIONES Y CORPORACIONES; ASOCIACIONES QUE PROMUEVEN ACTIVIDADES CULTURALES O RECREATIVAS</t>
  </si>
  <si>
    <t>Pesca artesanal – Maquinaria/Equipo</t>
  </si>
  <si>
    <t>Otros</t>
  </si>
  <si>
    <t>ActGiro_09</t>
  </si>
  <si>
    <t>011109 | CULTIVO DE SEMILLAS DE RAPS</t>
  </si>
  <si>
    <t>072991 | EXTRACCIÓN DE ZINC Y PLOMO</t>
  </si>
  <si>
    <t>102060 | ELABORACIÓN Y PROCESAMIENTO DE ALGAS</t>
  </si>
  <si>
    <t>353002 | ELABORACIÓN DE HIELO (EXCEPTO FABRICACIÓN DE HIELO SECO)</t>
  </si>
  <si>
    <t>383003 | RECUPERACIÓN Y RECICLAMIENTO DE VIDRIO</t>
  </si>
  <si>
    <t>432200 | INSTALACIONES DE GASFITERÍA, CALEFACCIÓN Y AIRE ACONDICIONADO</t>
  </si>
  <si>
    <t>461001 | CORRETAJE AL POR MAYOR DE PRODUCTOS AGRÍCOLAS</t>
  </si>
  <si>
    <t>492230 | SERVICIOS DE TRANSPORTE DE PASAJEROS EN TAXIS LIBRES Y RADIOTAXIS</t>
  </si>
  <si>
    <t>562100 | SUMINISTRO DE COMIDAS POR ENCARGO (SERVICIOS DE BANQUETERÍA)</t>
  </si>
  <si>
    <t>591400 | ACTIVIDADES DE EXHIBICIÓN DE PELÍCULAS CINEMATOGRÁFICAS Y CINTAS DE VIDEO</t>
  </si>
  <si>
    <t>649203 | CAJAS DE COMPENSACIÓN</t>
  </si>
  <si>
    <t>711001 | SERVICIOS DE ARQUITECTURA (DISEÑO DE EDIFICIOS, DIBUJO DE PLANOS DE CONSTRUCCIÓN, ENTRE OTROS)</t>
  </si>
  <si>
    <t>774000 | ARRENDAMIENTO DE PROPIEDAD INTELECTUAL Y SIMILARES, EXCEPTO OBRAS PROTEGIDAS POR DERECHOS DE AUTOR</t>
  </si>
  <si>
    <t>843090 | OTROS PLANES DE SEGURIDAD SOCIAL DE AFILIACIÓN OBLIGATORIA N.C.P.</t>
  </si>
  <si>
    <t>854100 | ENSEÑANZA DEPORTIVA Y RECREATIVA</t>
  </si>
  <si>
    <t>869091 | OTROS SERVICIOS DE ATENCIÓN DE LA SALUD HUMANA PRESTADOS POR EMPRESAS</t>
  </si>
  <si>
    <t>920010 | ACTIVIDADES DE CASINOS DE JUEGOS</t>
  </si>
  <si>
    <t>949904 | CONSEJO DE ADMINISTRACIÓN DE EDIFICIOS Y CONDOMINIOS</t>
  </si>
  <si>
    <t>Obra de regadío</t>
  </si>
  <si>
    <t>ActGiro_10</t>
  </si>
  <si>
    <t>011110 | CULTIVO DE SEMILLAS DE MARAVILLA (GIRASOL)</t>
  </si>
  <si>
    <t>072992 | EXTRACCIÓN DE MANGANESO</t>
  </si>
  <si>
    <t>103000 | ELABORACIÓN Y CONSERVACIÓN DE FRUTAS, LEGUMBRES Y HORTALIZAS</t>
  </si>
  <si>
    <t>383009 | RECUPERACIÓN Y RECICLAMIENTO DE OTROS DESPERDICIOS Y DESECHOS N.C.P.</t>
  </si>
  <si>
    <t>432900 | OTRAS INSTALACIONES PARA OBRAS DE CONSTRUCCIÓN</t>
  </si>
  <si>
    <t>461002 | CORRETAJE AL POR MAYOR DE GANADO</t>
  </si>
  <si>
    <t>492240 | SERVICIOS DE TRANSPORTE A TURISTAS</t>
  </si>
  <si>
    <t>562900 | SUMINISTRO INDUSTRIAL DE COMIDAS POR ENCARGO; CONCESIÓN DE SERVICIOS DE ALIMENTACIÓN</t>
  </si>
  <si>
    <t>592000 | ACTIVIDADES DE GRABACIÓN DE SONIDO Y EDICIÓN DE MÚSICA</t>
  </si>
  <si>
    <t>649209 | OTRAS ACTIVIDADES DE CONCESIÓN DE CRÉDITO N.C.P.</t>
  </si>
  <si>
    <t>711002 | EMPRESAS DE SERVICIOS DE INGENIERÍA Y ACTIVIDADES CONEXAS DE CONSULTORÍA TÉCNICA</t>
  </si>
  <si>
    <t>781000 | ACTIVIDADES DE AGENCIAS DE EMPLEO</t>
  </si>
  <si>
    <t>854200 | ENSEÑANZA CULTURAL</t>
  </si>
  <si>
    <t>869092 | SERVICIOS PRESTADOS DE FORMA INDEPENDIENTE POR OTROS PROFESIONALES DE LA SALUD</t>
  </si>
  <si>
    <t>920090 | OTRAS ACTIVIDADES DE JUEGOS DE AZAR Y APUESTAS N.C.P.</t>
  </si>
  <si>
    <t>949909 | ACTIVIDADES DE OTRAS ASOCIACIONES N.C.P.</t>
  </si>
  <si>
    <t>Camino de acceso predial</t>
  </si>
  <si>
    <t>ActGiro_11</t>
  </si>
  <si>
    <t>011111 | CULTIVO DE SEMILLAS DE CEREALES, LEGUMBRES Y OLEAGINOSAS (EXCEPTO SEMILLAS DE RAPS Y MARAVILLA)</t>
  </si>
  <si>
    <t>072999 | EXTRACCIÓN DE OTROS MINERALES METALÍFEROS NO FERROSOS N.C.P. (EXCEPTO ZINC, PLOMO Y MANGANESO)</t>
  </si>
  <si>
    <t>104000 | ELABORACIÓN DE ACEITES Y GRASAS DE ORIGEN VEGETAL Y ANIMAL (EXCEPTO ELABORACIÓN DE MANTEQUILLA)</t>
  </si>
  <si>
    <t>390000 | ACTIVIDADES DE DESCONTAMINACIÓN Y OTROS SERVICIOS DE GESTIÓN DE DESECHOS</t>
  </si>
  <si>
    <t>433000 | TERMINACIÓN Y ACABADO DE EDIFICIOS</t>
  </si>
  <si>
    <t>461009 | OTROS TIPOS DE CORRETAJES O REMATES AL POR MAYOR N.C.P.</t>
  </si>
  <si>
    <t>492250 | TRANSPORTE DE PASAJEROS EN BUSES INTERURBANOS</t>
  </si>
  <si>
    <t>563001 | ACTIVIDADES DE DISCOTECAS Y CABARET (NIGHT CLUB), CON PREDOMINIO DEL SERVICIO DE BEBIDAS</t>
  </si>
  <si>
    <t>601000 | TRANSMISIONES DE RADIO</t>
  </si>
  <si>
    <t>649900 | OTRAS ACTIVIDADES DE SERVICIOS FINANCIEROS, EXCEPTO LAS DE SEGUROS Y FONDOS DE PENSIONES N.C.P.</t>
  </si>
  <si>
    <t>711003 | SERVICIOS PROFESIONALES DE INGENIERÍA Y ACTIVIDADES CONEXAS DE CONSULTORÍA TÉCNICA</t>
  </si>
  <si>
    <t>782000 | ACTIVIDADES DE AGENCIAS DE EMPLEO TEMPORAL (INCLUYE EMPRESAS DE SERVICIOS TRANSITORIOS)</t>
  </si>
  <si>
    <t>854901 | ENSEÑANZA PREUNIVERSITARIA</t>
  </si>
  <si>
    <t>871000 | ACTIVIDADES DE ATENCIÓN DE ENFERMERÍA EN INSTITUCIONES</t>
  </si>
  <si>
    <t>931101 | HIPÓDROMOS</t>
  </si>
  <si>
    <t>951100 | REPARACIÓN DE COMPUTADORES Y EQUIPO PERIFÉRICO</t>
  </si>
  <si>
    <t>Otro activo bonificable</t>
  </si>
  <si>
    <t>ActGiro_12</t>
  </si>
  <si>
    <t>011200 | CULTIVO DE ARROZ</t>
  </si>
  <si>
    <t>081000 | EXTRACCIÓN DE PIEDRA, ARENA Y ARCILLA</t>
  </si>
  <si>
    <t>105000 | ELABORACIÓN DE PRODUCTOS LÁCTEOS</t>
  </si>
  <si>
    <t>439000 | OTRAS ACTIVIDADES ESPECIALIZADAS DE CONSTRUCCIÓN</t>
  </si>
  <si>
    <t>462010 | VENTA AL POR MAYOR DE MATERIAS PRIMAS AGRÍCOLAS</t>
  </si>
  <si>
    <t>492290 | OTRAS ACTIVIDADES DE TRANSPORTE DE PASAJEROS POR VÍA TERRESTRE N.C.P.</t>
  </si>
  <si>
    <t>563009 | OTRAS ACTIVIDADES DE SERVICIO DE BEBIDAS N.C.P.</t>
  </si>
  <si>
    <t>602000 | PROGRAMACIÓN Y TRANSMISIONES DE TELEVISIÓN</t>
  </si>
  <si>
    <t>651100 | SEGUROS DE VIDA</t>
  </si>
  <si>
    <t>712001 | ACTIVIDADES DE PLANTAS DE REVISIÓN TÉCNICA PARA VEHÍCULOS AUTOMOTORES</t>
  </si>
  <si>
    <t>783000 | OTRAS ACTIVIDADES DE DOTACIÓN DE RECURSOS HUMANOS</t>
  </si>
  <si>
    <t>854902 | SERVICIOS PERSONALES DE EDUCACIÓN</t>
  </si>
  <si>
    <t>872000 | ACTIVIDADES DE ATENCIÓN EN INSTITUCIONES PARA PERSONAS CON DISCAPACIDAD MENTAL Y TOXICÓMANOS</t>
  </si>
  <si>
    <t>931102 | GESTIÓN DE SALAS DE BILLAR; GESTIÓN DE SALAS DE BOLOS (BOWLING)</t>
  </si>
  <si>
    <t>951200 | REPARACIÓN DE EQUIPO DE COMUNICACIONES (INCLUYE LA REPARACIÓN TELÉFONOS CELULARES)</t>
  </si>
  <si>
    <t>ActGiro_13</t>
  </si>
  <si>
    <t>011301 | CULTIVO DE PAPAS</t>
  </si>
  <si>
    <t>089110 | EXTRACCIÓN Y PROCESAMIENTO DE LITIO</t>
  </si>
  <si>
    <t>106101 | MOLIENDA DE TRIGO: PRODUCCIÓN DE HARINA, SÉMOLA Y GRÁNULOS</t>
  </si>
  <si>
    <t>462020 | VENTA AL POR MAYOR DE ANIMALES VIVOS</t>
  </si>
  <si>
    <t>492300 | TRANSPORTE DE CARGA POR CARRETERA</t>
  </si>
  <si>
    <t>611010 | TELEFONÍA FIJA</t>
  </si>
  <si>
    <t>651210 | SEGUROS GENERALES, EXCEPTO ACTIVIDADES DE ISAPRES</t>
  </si>
  <si>
    <t>712009 | OTROS SERVICIOS DE ENSAYOS Y ANÁLISIS TÉCNICOS (EXCEPTO ACTIVIDADES DE PLANTAS DE REVISIÓN TÉCNICA)</t>
  </si>
  <si>
    <t>791100 | ACTIVIDADES DE AGENCIAS DE VIAJES</t>
  </si>
  <si>
    <t>854909 | OTROS TIPOS DE ENSEÑANZA N.C.P.</t>
  </si>
  <si>
    <t>873000 | ACTIVIDADES DE ATENCIÓN EN INSTITUCIONES PARA PERSONAS DE EDAD Y PERSONAS CON DISCAPACIDAD FÍSICA</t>
  </si>
  <si>
    <t>931109 | GESTIÓN DE OTRAS INSTALACIONES DEPORTIVAS N.C.P.</t>
  </si>
  <si>
    <t>952100 | REPARACIÓN DE APARATOS ELECTRÓNICOS DE CONSUMO (INCLUYE APARATOS DE TELEVISIÓN Y RADIO)</t>
  </si>
  <si>
    <t>ActGiro_14</t>
  </si>
  <si>
    <t>011302 | CULTIVO DE CAMOTES</t>
  </si>
  <si>
    <t>089190 | EXTRACCIÓN DE MINERALES PARA LA FABRICACIÓN DE ABONOS Y PRODUCTOS QUÍMICOS N.C.P.</t>
  </si>
  <si>
    <t>106102 | MOLIENDA DE ARROZ; PRODUCCIÓN DE HARINA DE ARROZ</t>
  </si>
  <si>
    <t>462090 | VENTA AL POR MAYOR DE OTRAS MATERIAS PRIMAS AGROPECUARIAS N.C.P.</t>
  </si>
  <si>
    <t>493010 | TRANSPORTE POR OLEODUCTOS</t>
  </si>
  <si>
    <t>611020 | TELEFONÍA LARGA DISTANCIA</t>
  </si>
  <si>
    <t>651220 | ACTIVIDADES DE ISAPRES</t>
  </si>
  <si>
    <t>721000 | INVESTIGACIONES Y DESARROLLO EXPERIMENTAL EN EL CAMPO DE LAS CIENCIAS NATURALES Y LA INGENIERÍA</t>
  </si>
  <si>
    <t>791200 | ACTIVIDADES DE OPERADORES TURÍSTICOS</t>
  </si>
  <si>
    <t>855000 | ACTIVIDADES DE APOYO A LA ENSEÑANZA</t>
  </si>
  <si>
    <t>879000 | OTRAS ACTIVIDADES DE ATENCIÓN EN INSTITUCIONES</t>
  </si>
  <si>
    <t>931201 | ACTIVIDADES DE CLUBES DE FÚTBOL AMATEUR Y PROFESIONAL</t>
  </si>
  <si>
    <t>952200 | REPARACIÓN DE APARATOS DE USO DOMÉSTICO, EQUIPO DOMÉSTICO Y DE JARDINERÍA</t>
  </si>
  <si>
    <t>ActGiro_15</t>
  </si>
  <si>
    <t>011303 | CULTIVO DE OTROS TUBÉRCULOS (EXCEPTO PAPAS Y CAMOTES)</t>
  </si>
  <si>
    <t>089200 | EXTRACCIÓN DE TURBA</t>
  </si>
  <si>
    <t>106109 | ELABORACIÓN DE OTROS PRODUCTOS DE MOLINERÍA N.C.P.</t>
  </si>
  <si>
    <t>463011 | VENTA AL POR MAYOR DE FRUTAS Y VERDURAS</t>
  </si>
  <si>
    <t>493020 | TRANSPORTE POR GASODUCTOS</t>
  </si>
  <si>
    <t>611030 | TELEVISIÓN DE PAGO POR CABLE</t>
  </si>
  <si>
    <t>652000 | REASEGUROS</t>
  </si>
  <si>
    <t>722000 | INVESTIGACIONES Y DESARROLLO EXPERIMENTAL EN EL CAMPO DE LAS CIENCIAS SOCIALES Y LAS HUMANIDADES</t>
  </si>
  <si>
    <t>799000 | OTROS SERVICIOS DE RESERVAS Y ACTIVIDADES CONEXAS (INCLUYE VENTA DE ENTRADAS PARA TEATRO, Y OTROS)</t>
  </si>
  <si>
    <t>881000 | ACTIVIDADES DE ASISTENCIA SOCIAL SIN ALOJAMIENTO PARA PERSONAS DE EDAD Y PERSONAS CON DISCAPACIDAD</t>
  </si>
  <si>
    <t>931209 | ACTIVIDADES DE OTROS CLUBES DEPORTIVOS N.C.P.</t>
  </si>
  <si>
    <t>952300 | REPARACIÓN DE CALZADO Y DE ARTÍCULOS DE CUERO</t>
  </si>
  <si>
    <t>ActGiro_16</t>
  </si>
  <si>
    <t>011304 | CULTIVO DE REMOLACHA AZUCARERA</t>
  </si>
  <si>
    <t>089300 | EXTRACCIÓN DE SAL</t>
  </si>
  <si>
    <t>106200 | ELABORACIÓN DE ALMIDONES Y PRODUCTOS DERIVADOS DEL ALMIDÓN</t>
  </si>
  <si>
    <t>463012 | VENTA AL POR MAYOR DE CARNE Y PRODUCTOS CÁRNICOS</t>
  </si>
  <si>
    <t>493090 | OTRAS ACTIVIDADES DE TRANSPORTE POR TUBERÍAS N.C.P.</t>
  </si>
  <si>
    <t>611090 | OTROS SERVICIOS DE TELECOMUNICACIONES ALÁMBRICAS N.C.P.</t>
  </si>
  <si>
    <t>653000 | FONDOS DE PENSIONES</t>
  </si>
  <si>
    <t>731001 | SERVICIOS DE PUBLICIDAD PRESTADOS POR EMPRESAS</t>
  </si>
  <si>
    <t>801001 | SERVICIOS DE SEGURIDAD PRIVADA PRESTADOS POR EMPRESAS</t>
  </si>
  <si>
    <t>889000 | OTRAS ACTIVIDADES DE ASISTENCIA SOCIAL SIN ALOJAMIENTO</t>
  </si>
  <si>
    <t>931901 | PROMOCIÓN Y ORGANIZACIÓN DE COMPETENCIAS DEPORTIVAS</t>
  </si>
  <si>
    <t>952400 | REPARACIÓN DE MUEBLES Y ACCESORIOS DOMÉSTICOS</t>
  </si>
  <si>
    <t>ActGiro_17</t>
  </si>
  <si>
    <t>011305 | CULTIVO DE SEMILLAS DE HORTALIZAS</t>
  </si>
  <si>
    <t>089900 | EXPLOTACIÓN DE OTRAS MINAS Y CANTERAS N.C.P.</t>
  </si>
  <si>
    <t>107100 | ELABORACIÓN DE PRODUCTOS DE PANADERÍA Y PASTELERÍA</t>
  </si>
  <si>
    <t>463013 | VENTA AL POR MAYOR DE PRODUCTOS DEL MAR (PESCADOS, MARISCOS Y ALGAS)</t>
  </si>
  <si>
    <t>501100 | TRANSPORTE DE PASAJEROS MARÍTIMO Y DE CABOTAJE</t>
  </si>
  <si>
    <t>612010 | TELEFONÍA MÓVIL CELULAR</t>
  </si>
  <si>
    <t>661100 | ADMINISTRACIÓN DE MERCADOS FINANCIEROS</t>
  </si>
  <si>
    <t>731002 | SERVICIOS DE PUBLICIDAD PRESTADOS POR PROFESIONALES</t>
  </si>
  <si>
    <t>801002 | SERVICIO DE TRANSPORTE DE VALORES EN VEHÍCULOS BLINDADOS</t>
  </si>
  <si>
    <t>931909 | OTRAS ACTIVIDADES DEPORTIVAS N.C.P.</t>
  </si>
  <si>
    <t>952900 | REPARACIÓN DE OTROS EFECTOS PERSONALES Y ENSERES DOMÉSTICOS</t>
  </si>
  <si>
    <t>ActGiro_18</t>
  </si>
  <si>
    <t>011306 | CULTIVO DE HORTALIZAS Y MELONES</t>
  </si>
  <si>
    <t>091001 | ACTIVIDADES DE APOYO PARA LA EXTRACCIÓN DE PETRÓLEO Y GAS NATURAL PRESTADOS POR EMPRESAS</t>
  </si>
  <si>
    <t>107200 | ELABORACIÓN DE AZÚCAR</t>
  </si>
  <si>
    <t>463014 | VENTA AL POR MAYOR DE PRODUCTOS DE CONFITERÍA</t>
  </si>
  <si>
    <t>501200 | TRANSPORTE DE CARGA MARÍTIMO Y DE CABOTAJE</t>
  </si>
  <si>
    <t>612020 | RADIOCOMUNICACIONES MÓVILES</t>
  </si>
  <si>
    <t>661201 | ACTIVIDADES DE SECURITIZADORAS</t>
  </si>
  <si>
    <t>732000 | ESTUDIOS DE MERCADO Y ENCUESTAS DE OPINIÓN PÚBLICA</t>
  </si>
  <si>
    <t>801003 | SERVICIOS DE SEGURIDAD PRIVADA PRESTADOS POR INDEPENDIENTES</t>
  </si>
  <si>
    <t>932100 | ACTIVIDADES DE PARQUES DE ATRACCIONES Y PARQUES TEMÁTICOS</t>
  </si>
  <si>
    <t>960100 | LAVADO Y LIMPIEZA, INCLUIDA LA LIMPIEZA EN SECO, DE PRODUCTOS TEXTILES Y DE PIEL</t>
  </si>
  <si>
    <t>ActGiro_19</t>
  </si>
  <si>
    <t>011400 | CULTIVO DE CAÑA DE AZÚCAR</t>
  </si>
  <si>
    <t>091002 | ACTIVIDADES DE APOYO PARA LA EXTRACCIÓN DE PETRÓLEO Y GAS NATURAL PRESTADOS POR PROFESIONALES</t>
  </si>
  <si>
    <t>107300 | ELABORACIÓN DE CACAO, CHOCOLATE Y DE PRODUCTOS DE CONFITERÍA</t>
  </si>
  <si>
    <t>463019 | VENTA AL POR MAYOR DE HUEVOS, LÁCTEOS, ABARROTES Y DE OTROS ALIMENTOS N.C.P.</t>
  </si>
  <si>
    <t>502100 | TRANSPORTE DE PASAJEROS POR VÍAS DE NAVEGACIÓN INTERIORES</t>
  </si>
  <si>
    <t>612030 | TELEVISIÓN DE PAGO INALÁMBRICA</t>
  </si>
  <si>
    <t>661202 | CORREDORES DE BOLSA</t>
  </si>
  <si>
    <t>741001 | ACTIVIDADES DE DISEÑO DE VESTUARIO</t>
  </si>
  <si>
    <t>802000 | ACTIVIDADES DE SERVICIOS DE SISTEMAS DE SEGURIDAD (INCLUYE SERVICIOS DE CERRAJERÍA)</t>
  </si>
  <si>
    <t>932901 | GESTIÓN DE SALAS DE POOL; GESTIÓN (EXPLOTACIÓN) DE JUEGOS ELECTRÓNICOS</t>
  </si>
  <si>
    <t>960200 | PELUQUERÍA Y OTROS TRATAMIENTOS DE BELLEZA</t>
  </si>
  <si>
    <t>ActGiro_20</t>
  </si>
  <si>
    <t>011500 | CULTIVO DE TABACO</t>
  </si>
  <si>
    <t>099001 | ACTIVIDADES DE APOYO PARA LA EXPLOTACIÓN DE OTRAS MINAS Y CANTERAS PRESTADOS POR EMPRESAS</t>
  </si>
  <si>
    <t>107400 | ELABORACIÓN DE MACARRONES, FIDEOS, ALCUZCUZ Y PRODUCTOS FARINÁCEOS SIMILARES</t>
  </si>
  <si>
    <t>463020 | VENTA AL POR MAYOR DE BEBIDAS ALCOHÓLICAS Y NO ALCOHÓLICAS</t>
  </si>
  <si>
    <t>502200 | TRANSPORTE DE CARGA POR VÍAS DE NAVEGACIÓN INTERIORES</t>
  </si>
  <si>
    <t>612090 | OTROS SERVICIOS DE TELECOMUNICACIONES INALÁMBRICAS N.C.P.</t>
  </si>
  <si>
    <t>661203 | AGENTES DE VALORES</t>
  </si>
  <si>
    <t>741002 | ACTIVIDADES DE DISEÑO Y DECORACIÓN DE INTERIORES</t>
  </si>
  <si>
    <t>803000 | ACTIVIDADES DE INVESTIGACIÓN (INCLUYE ACTIVIDADES DE INVESTIGADORES Y DETECTIVES PRIVADOS)</t>
  </si>
  <si>
    <t>932909 | OTRAS ACTIVIDADES DE ESPARCIMIENTO Y RECREATIVAS N.C.P.</t>
  </si>
  <si>
    <t>960310 | SERVICIOS FUNERARIOS</t>
  </si>
  <si>
    <t>ActGiro_21</t>
  </si>
  <si>
    <t>011600 | CULTIVO DE PLANTAS DE FIBRA</t>
  </si>
  <si>
    <t>099002 | ACTIVIDADES DE APOYO PARA LA EXPLOTACIÓN DE OTRAS MINAS Y CANTERAS PRESTADOS POR PROFESIONALES</t>
  </si>
  <si>
    <t>107500 | ELABORACIÓN DE COMIDAS Y PLATOS PREPARADOS ENVASADOS, ROTULADOS Y CON INFORMACIÓN NUTRICIONAL</t>
  </si>
  <si>
    <t>463030 | VENTA AL POR MAYOR DE TABACO</t>
  </si>
  <si>
    <t>511000 | TRANSPORTE DE PASAJEROS POR VÍA AÉREA</t>
  </si>
  <si>
    <t>613010 | TELEFONÍA MÓVIL SATELITAL</t>
  </si>
  <si>
    <t>661204 | ACTIVIDADES DE CASAS DE CAMBIO Y OPERADORES DE DIVISA</t>
  </si>
  <si>
    <t>741009 | OTRAS ACTIVIDADES ESPECIALIZADAS DE DISEÑO N.C.P.</t>
  </si>
  <si>
    <t>811000 | ACTIVIDADES COMBINADAS DE APOYO A INSTALACIONES</t>
  </si>
  <si>
    <t>960320 | SERVICIOS DE CEMENTERIOS</t>
  </si>
  <si>
    <t>011901 | CULTIVO DE FLORES</t>
  </si>
  <si>
    <t>107901 | ELABORACIÓN DE TÉ, CAFÉ, MATE E INFUSIONES DE HIERBAS</t>
  </si>
  <si>
    <t>464100 | VENTA AL POR MAYOR DE PRODUCTOS TEXTILES, PRENDAS DE VESTIR Y CALZADO</t>
  </si>
  <si>
    <t>512000 | TRANSPORTE DE CARGA POR VÍA AÉREA</t>
  </si>
  <si>
    <t>613020 | TELEVISIÓN DE PAGO SATELITAL</t>
  </si>
  <si>
    <t>661209 | OTROS SERVICIOS DE CORRETAJE DE VALORES Y COMMODITIES N.C.P.</t>
  </si>
  <si>
    <t>742001 | SERVICIOS DE REVELADO, IMPRESIÓN Y AMPLIACIÓN DE FOTOGRAFÍAS</t>
  </si>
  <si>
    <t>812100 | LIMPIEZA GENERAL DE EDIFICIOS</t>
  </si>
  <si>
    <t>960901 | SERVICIOS DE ADIESTRAMIENTO, GUARDERÍA, PELUQUERÍA, PASEO DE MASCOTAS (EXCEPTO ACT. VETERINARIAS)</t>
  </si>
  <si>
    <t>011902 | CULTIVOS FORRAJEROS EN PRADERAS MEJORADAS O SEMBRADAS; CULTIVOS SUPLEMENTARIOS FORRAJEROS</t>
  </si>
  <si>
    <t>107902 | ELABORACIÓN DE LEVADURAS NATURALES O ARTIFICIALES</t>
  </si>
  <si>
    <t>464901 | VENTA AL POR MAYOR DE MUEBLES, EXCEPTO MUEBLES DE OFICINA</t>
  </si>
  <si>
    <t>521001 | EXPLOTACIÓN DE FRIGORÍFICOS PARA ALMACENAMIENTO Y DEPÓSITO</t>
  </si>
  <si>
    <t>613090 | OTROS SERVICIOS DE TELECOMUNICACIONES POR SATÉLITE N.C.P.</t>
  </si>
  <si>
    <t>661901 | ACTIVIDADES DE CÁMARAS DE COMPENSACIÓN</t>
  </si>
  <si>
    <t>742002 | SERVICIOS Y ACTIVIDADES DE FOTOGRAFÍA</t>
  </si>
  <si>
    <t>812901 | DESRATIZACIÓN, DESINFECCIÓN Y EXTERMINIO DE PLAGAS NO AGRÍCOLAS</t>
  </si>
  <si>
    <t>960902 | ACTIVIDADES DE SALONES DE MASAJES, BAÑOS TURCOS, SAUNAS, SERVICIO DE BAÑOS PÚBLICOS</t>
  </si>
  <si>
    <t>011903 | CULTIVOS DE SEMILLAS DE FLORES; CULTIVO DE SEMILLAS DE PLANTAS FORRAJERAS</t>
  </si>
  <si>
    <t>107903 | ELABORACIÓN DE VINAGRES, MOSTAZAS, MAYONESAS Y CONDIMENTOS EN GENERAL</t>
  </si>
  <si>
    <t>464902 | VENTA AL POR MAYOR DE ARTÍCULOS ELÉCTRICOS Y ELECTRÓNICOS PARA EL HOGAR</t>
  </si>
  <si>
    <t>521009 | OTROS SERVICIOS DE ALMACENAMIENTO Y DEPÓSITO N.C.P.</t>
  </si>
  <si>
    <t>619010 | CENTROS DE LLAMADOS Y CENTROS DE ACCESO A INTERNET</t>
  </si>
  <si>
    <t>661902 | ADMINISTRACIÓN DE TARJETAS DE CRÉDITO</t>
  </si>
  <si>
    <t>742003 | SERVICIOS PERSONALES DE FOTOGRAFÍA</t>
  </si>
  <si>
    <t>812909 | OTRAS ACTIVIDADES DE LIMPIEZA DE EDIFICIOS E INSTALACIONES INDUSTRIALES N.C.P.</t>
  </si>
  <si>
    <t>960909 | OTRAS ACTIVIDADES DE SERVICIOS PERSONALES N.C.P.</t>
  </si>
  <si>
    <t>012111 | CULTIVO DE UVA DESTINADA A LA PRODUCCIÓN DE PISCO Y AGUARDIENTE</t>
  </si>
  <si>
    <t>107909 | ELABORACIÓN DE OTROS PRODUCTOS ALIMENTICIOS N.C.P.</t>
  </si>
  <si>
    <t>464903 | VENTA AL POR MAYOR DE ARTÍCULOS DE PERFUMERÍA, DE TOCADOR Y COSMÉTICOS</t>
  </si>
  <si>
    <t>522110 | EXPLOTACIÓN DE TERMINALES TERRESTRES DE PASAJEROS</t>
  </si>
  <si>
    <t>619090 | OTRAS ACTIVIDADES DE TELECOMUNICACIONES N.C.P.</t>
  </si>
  <si>
    <t>661903 | EMPRESAS DE ASESORÍA Y CONSULTORÍA EN INVERSIÓN FINANCIERA; SOCIEDADES DE APOYO AL GIRO</t>
  </si>
  <si>
    <t>749001 | ASESORÍA Y GESTIÓN EN LA COMPRA O VENTA DE PEQUEÑAS Y MEDIANAS EMPRESAS</t>
  </si>
  <si>
    <t>813000 | ACTIVIDADES DE PAISAJISMO, SERVICIOS DE JARDINERÍA Y SERVICIOS CONEXOS</t>
  </si>
  <si>
    <t>012112 | CULTIVO DE UVA DESTINADA A LA PRODUCCIÓN DE VINO</t>
  </si>
  <si>
    <t>108000 | ELABORACIÓN DE PIENSOS PREPARADOS PARA ANIMALES</t>
  </si>
  <si>
    <t>464904 | VENTA AL POR MAYOR DE ARTÍCULOS DE PAPELERÍA Y ESCRITORIO</t>
  </si>
  <si>
    <t>522120 | EXPLOTACIÓN DE ESTACIONAMIENTOS DE VEHÍCULOS AUTOMOTORES Y PARQUÍMETROS</t>
  </si>
  <si>
    <t>620100 | ACTIVIDADES DE PROGRAMACIÓN INFORMÁTICA</t>
  </si>
  <si>
    <t>661904 | ACTIVIDADES DE CLASIFICADORAS DE RIESGO</t>
  </si>
  <si>
    <t>749002 | SERVICIOS DE TRADUCCIÓN E INTERPRETACIÓN PRESTADOS POR EMPRESAS</t>
  </si>
  <si>
    <t>821100 | ACTIVIDADES COMBINADAS DE SERVICIOS ADMINISTRATIVOS DE OFICINA</t>
  </si>
  <si>
    <t>012120 | CULTIVO DE UVA PARA MESA</t>
  </si>
  <si>
    <t>110110 | ELABORACIÓN DE PISCO (INDUSTRIAS PISQUERAS)</t>
  </si>
  <si>
    <t>464905 | VENTA AL POR MAYOR DE LIBROS</t>
  </si>
  <si>
    <t>522130 | SERVICIOS PRESTADOS POR CONCESIONARIOS DE CARRETERAS</t>
  </si>
  <si>
    <t>620200 | ACTIVIDADES DE CONSULTORÍA DE INFORMÁTICA Y DE GESTIÓN DE INSTALACIONES INFORMÁTICAS</t>
  </si>
  <si>
    <t>661909 | OTRAS ACTIVIDADES AUXILIARES DE LAS ACTIVIDADES DE SERVICIOS FINANCIEROS N.C.P.</t>
  </si>
  <si>
    <t>749003 | SERVICIOS PERSONALES DE TRADUCCIÓN E INTERPRETACIÓN</t>
  </si>
  <si>
    <t>821900 | FOTOCOPIADO, PREPARACIÓN DE DOCUMENTOS Y OTRAS ACTIVIDADES ESPECIALIZADAS DE APOYO DE OFICINA</t>
  </si>
  <si>
    <t>012200 | CULTIVO DE FRUTAS TROPICALES Y SUBTROPICALES (INCLUYE EL CULTIVO DE PALTAS)</t>
  </si>
  <si>
    <t>110120 | DESTILACIÓN, RECTIFICACIÓN Y MEZCLAS DE BEBIDAS ALCOHÓLICAS; EXCEPTO PISCO</t>
  </si>
  <si>
    <t>464906 | VENTA AL POR MAYOR DE DIARIOS Y REVISTAS</t>
  </si>
  <si>
    <t>522190 | ACTIVIDADES DE SERVICIOS VINCULADAS AL TRANSPORTE TERRESTRE N.C.P.</t>
  </si>
  <si>
    <t>620900 | OTRAS ACTIVIDADES DE TECNOLOGÍA DE LA INFORMACIÓN Y DE SERVICIOS INFORMÁTICOS</t>
  </si>
  <si>
    <t>662100 | EVALUACIÓN DE RIESGOS Y DAÑOS (INCLUYE ACTIVIDADES DE LIQUIDADORES DE SEGUROS)</t>
  </si>
  <si>
    <t>749004 | ACTIVIDADES DE AGENCIAS Y AGENTES DE REPRESENTACIÓN DE ACTORES, DEPORTISTAS Y OTRAS FIGURAS PÚBLICAS</t>
  </si>
  <si>
    <t>822000 | ACTIVIDADES DE CALL-CENTER</t>
  </si>
  <si>
    <t>012300 | CULTIVO DE CÍTRICOS</t>
  </si>
  <si>
    <t>110200 | ELABORACIÓN DE VINOS</t>
  </si>
  <si>
    <t>464907 | VENTA AL POR MAYOR DE PRODUCTOS FARMACÉUTICOS Y MEDICINALES</t>
  </si>
  <si>
    <t>522200 | ACTIVIDADES DE SERVICIOS VINCULADAS AL TRANSPORTE ACUÁTICO</t>
  </si>
  <si>
    <t>631100 | PROCESAMIENTO DE DATOS, HOSPEDAJE Y ACTIVIDADES CONEXAS</t>
  </si>
  <si>
    <t>662200 | ACTIVIDADES DE AGENTES Y CORREDORES DE SEGUROS</t>
  </si>
  <si>
    <t>749009 | OTRAS ACTIVIDADES PROFESIONALES, CIENTÍFICAS Y TÉCNICAS N.C.P.</t>
  </si>
  <si>
    <t>823000 | ORGANIZACIÓN DE CONVENCIONES Y EXPOSICIONES COMERCIALES</t>
  </si>
  <si>
    <t>012400 | CULTIVO DE FRUTAS DE PEPITA Y DE HUESO</t>
  </si>
  <si>
    <t>110300 | ELABORACIÓN DE BEBIDAS MALTEADAS Y DE MALTA</t>
  </si>
  <si>
    <t>464908 | VENTA AL POR MAYOR DE INSTRUMENTOS CIENTÍFICOS Y QUIRÚRGICOS</t>
  </si>
  <si>
    <t>522300 | ACTIVIDADES DE SERVICIOS VINCULADAS AL TRANSPORTE AÉREO</t>
  </si>
  <si>
    <t>631200 | PORTALES WEB</t>
  </si>
  <si>
    <t>662900 | OTRAS ACTIVIDADES AUXILIARES DE LAS ACTIVIDADES DE SEGUROS Y FONDOS DE PENSIONES</t>
  </si>
  <si>
    <t>750001 | ACTIVIDADES DE CLÍNICAS VETERINARIAS</t>
  </si>
  <si>
    <t>829110 | ACTIVIDADES DE AGENCIAS DE COBRO</t>
  </si>
  <si>
    <t>012501 | CULTIVO DE SEMILLAS DE FRUTAS</t>
  </si>
  <si>
    <t>110401 | ELABORACIÓN DE BEBIDAS NO ALCOHÓLICAS</t>
  </si>
  <si>
    <t>464909 | VENTA AL POR MAYOR DE OTROS ENSERES DOMÉSTICOS N.C.P.</t>
  </si>
  <si>
    <t>522400 | MANIPULACIÓN DE LA CARGA</t>
  </si>
  <si>
    <t>639100 | ACTIVIDADES DE AGENCIAS DE NOTICIAS</t>
  </si>
  <si>
    <t>663010 | ADMINISTRADORAS DE FONDOS DE PENSIONES (AFP)</t>
  </si>
  <si>
    <t>750002 | ACTIVIDADES DE VETERINARIOS, TÉCNICOS Y OTRO PERSONAL AUXILIAR, PRESTADOS DE FORMA INDEPENDIENTE</t>
  </si>
  <si>
    <t>829120 | ACTIVIDADES DE AGENCIAS DE CALIFICACIÓN CREDITICIA</t>
  </si>
  <si>
    <t>012502 | CULTIVO DE OTROS FRUTOS Y NUECES DE ÁRBOLES Y ARBUSTOS</t>
  </si>
  <si>
    <t>110402 | PRODUCCIÓN DE AGUAS MINERALES Y OTRAS AGUAS EMBOTELLADAS</t>
  </si>
  <si>
    <t>465100 | VENTA AL POR MAYOR DE COMPUTADORES, EQUIPO PERIFÉRICO Y PROGRAMAS INFORMÁTICOS</t>
  </si>
  <si>
    <t>522910 | AGENCIAS DE ADUANAS</t>
  </si>
  <si>
    <t>639900 | OTRAS ACTIVIDADES DE SERVICIOS DE INFORMACIÓN N.C.P.</t>
  </si>
  <si>
    <t>663091 | ADMINISTRADORAS DE FONDOS DE INVERSIÓN</t>
  </si>
  <si>
    <t>829200 | ACTIVIDADES DE ENVASADO Y EMPAQUETADO</t>
  </si>
  <si>
    <t>012600 | CULTIVO DE FRUTOS OLEAGINOSOS (INCLUYE EL CULTIVO DE ACEITUNAS)</t>
  </si>
  <si>
    <t>120001 | ELABORACIÓN DE CIGARROS Y CIGARRILLOS</t>
  </si>
  <si>
    <t>465200 | VENTA AL POR MAYOR DE EQUIPO, PARTES Y PIEZAS ELECTRÓNICOS Y DE TELECOMUNICACIONES</t>
  </si>
  <si>
    <t>522920 | AGENCIAS DE NAVES</t>
  </si>
  <si>
    <t>663092 | ADMINISTRADORAS DE FONDOS MUTUOS</t>
  </si>
  <si>
    <t>829900 | OTRAS ACTIVIDADES DE SERVICIOS DE APOYO A LAS EMPRESAS N.C.P.</t>
  </si>
  <si>
    <t>012700 | CULTIVO DE PLANTAS CON LAS QUE SE PREPARAN BEBIDAS (INCLUYE EL CULTIVO DE CAFÉ, TÉ Y MATE)</t>
  </si>
  <si>
    <t>120009 | ELABORACIÓN DE OTROS PRODUCTOS DE TABACO N.C.P.</t>
  </si>
  <si>
    <t>465300 | VENTA AL POR MAYOR DE MAQUINARIA, EQUIPO Y MATERIALES AGROPECUARIOS</t>
  </si>
  <si>
    <t>522990 | OTRAS ACTIVIDADES DE APOYO AL TRANSPORTE N.C.P.</t>
  </si>
  <si>
    <t>663093 | ADMINISTRADORAS DE FICES (FONDOS DE INVERSIÓN DE CAPITAL EXTRANJERO)</t>
  </si>
  <si>
    <t>012801 | CULTIVO DE ESPECIAS</t>
  </si>
  <si>
    <t>131100 | PREPARACIÓN E HILATURA DE FIBRAS TEXTILES</t>
  </si>
  <si>
    <t>465901 | VENTA AL POR MAYOR DE MAQUINARIA METALÚRGICA, PARA LA MINERÍA, EXTRACCIÓN DE PETRÓLEO Y CONSTRUCCIÓN</t>
  </si>
  <si>
    <t>531000 | ACTIVIDADES POSTALES</t>
  </si>
  <si>
    <t>663094 | ADMINISTRADORAS DE FONDOS PARA LA VIVIENDA</t>
  </si>
  <si>
    <t>012802 | CULTIVO DE PLANTAS AROMÁTICAS, MEDICINALES Y FARMACÉUTICAS</t>
  </si>
  <si>
    <t>131200 | TEJEDURA DE PRODUCTOS TEXTILES</t>
  </si>
  <si>
    <t>465902 | VENTA AL POR MAYOR DE MAQUINARIA PARA LA ELABORACIÓN DE ALIMENTOS, BEBIDAS Y TABACO</t>
  </si>
  <si>
    <t>532000 | ACTIVIDADES DE MENSAJERÍA</t>
  </si>
  <si>
    <t>663099 | ADMINISTRADORAS DE FONDOS PARA OTROS FINES N.C.P.</t>
  </si>
  <si>
    <t>012900 | CULTIVO DE OTRAS PLANTAS PERENNES</t>
  </si>
  <si>
    <t>131300 | ACABADO DE PRODUCTOS TEXTILES</t>
  </si>
  <si>
    <t>465903 | VENTA AL POR MAYOR DE MAQUINARIA PARA LA INDUSTRIA TEXTIL, DEL CUERO Y DEL CALZADO</t>
  </si>
  <si>
    <t>013000 | CULTIVO DE PLANTAS VIVAS INCLUIDA LA PRODUCCIÓN EN VIVEROS (EXCEPTO VIVEROS FORESTALES)</t>
  </si>
  <si>
    <t>139100 | FABRICACIÓN DE TEJIDOS DE PUNTO Y GANCHILLO</t>
  </si>
  <si>
    <t>465904 | VENTA AL POR MAYOR DE MAQUINARIA Y EQUIPO DE OFICINA; VENTA AL POR MAYOR DE MUEBLES DE OFICINA</t>
  </si>
  <si>
    <t>014101 | CRÍA DE GANADO BOVINO PARA LA PRODUCCIÓN LECHERA</t>
  </si>
  <si>
    <t>139200 | FABRICACIÓN DE ARTÍCULOS CONFECCIONADOS DE MATERIALES TEXTILES, EXCEPTO PRENDAS DE VESTIR</t>
  </si>
  <si>
    <t>465905 | VENTA AL POR MAYOR DE EQUIPO DE TRANSPORTE(EXCEPTO VEHÍCULOS AUTOMOTORES, MOTOCICLETAS Y BICICLETAS)</t>
  </si>
  <si>
    <t>014102 | CRÍA DE GANADO BOVINO PARA LA PRODUCCIÓN DE CARNE O COMO GANADO REPRODUCTOR</t>
  </si>
  <si>
    <t>139300 | FABRICACIÓN DE TAPICES Y ALFOMBRAS</t>
  </si>
  <si>
    <t>465909 | VENTA AL POR MAYOR DE OTROS TIPOS DE MAQUINARIA Y EQUIPO N.C.P.</t>
  </si>
  <si>
    <t>014200 | CRÍA DE CABALLOS Y OTROS EQUINOS</t>
  </si>
  <si>
    <t>139400 | FABRICACIÓN DE CUERDAS, CORDELES, BRAMANTES Y REDES</t>
  </si>
  <si>
    <t>466100 | VENTA AL POR MAYOR DE COMBUSTIBLES SÓLIDOS, LÍQUIDOS Y GASEOSOS Y PRODUCTOS CONEXOS</t>
  </si>
  <si>
    <t>014300 | CRÍA DE LLAMAS, ALPACAS, VICUÑAS, GUANACOS Y OTROS CAMÉLIDOS</t>
  </si>
  <si>
    <t>139900 | FABRICACIÓN DE OTROS PRODUCTOS TEXTILES N.C.P.</t>
  </si>
  <si>
    <t>466200 | VENTA AL POR MAYOR DE METALES Y MINERALES METALÍFEROS</t>
  </si>
  <si>
    <t>014410 | CRÍA DE OVEJAS (OVINOS)</t>
  </si>
  <si>
    <t>141001 | FABRICACIÓN DE PRENDAS DE VESTIR DE MATERIALES TEXTILES Y SIMILARES</t>
  </si>
  <si>
    <t>466301 | VENTA AL POR MAYOR DE MADERA EN BRUTO Y PRODUCTOS PRIMARIOS DE LA ELABORACIÓN DE MADERA</t>
  </si>
  <si>
    <t>014420 | CRÍA DE CABRAS (CAPRINOS)</t>
  </si>
  <si>
    <t>141002 | FABRICACIÓN DE PRENDAS DE VESTIR DE CUERO NATURAL O ARTIFICIAL</t>
  </si>
  <si>
    <t>466302 | VENTA AL POR MAYOR DE MATERIALES DE CONSTRUCCIÓN, ARTÍCULOS DE FERRETERÍA, GASFITERÍA Y CALEFACCIÓN</t>
  </si>
  <si>
    <t>014500 | CRÍA DE CERDOS</t>
  </si>
  <si>
    <t>141003 | FABRICACIÓN DE ACCESORIOS DE VESTIR</t>
  </si>
  <si>
    <t>466901 | VENTA AL POR MAYOR DE PRODUCTOS QUÍMICOS</t>
  </si>
  <si>
    <t>014601 | CRÍA DE AVES DE CORRAL PARA LA PRODUCCIÓN DE CARNE</t>
  </si>
  <si>
    <t>141004 | FABRICACIÓN DE ROPA DE TRABAJO</t>
  </si>
  <si>
    <t>466902 | VENTA AL POR MAYOR DE DESECHOS METÁLICOS (CHATARRA)</t>
  </si>
  <si>
    <t>014602 | CRÍA DE AVES DE CORRAL PARA LA PRODUCCIÓN DE HUEVOS</t>
  </si>
  <si>
    <t>142000 | FABRICACIÓN DE ARTÍCULOS DE PIEL</t>
  </si>
  <si>
    <t>466909 | VENTA AL POR MAYOR DE DESPERDICIOS, DESECHOS Y OTROS PRODUCTOS N.C.P.</t>
  </si>
  <si>
    <t>014901 | APICULTURA</t>
  </si>
  <si>
    <t>143000 | FABRICACIÓN DE ARTÍCULOS DE PUNTO Y GANCHILLO</t>
  </si>
  <si>
    <t>469000 | VENTA AL POR MAYOR NO ESPECIALIZADA</t>
  </si>
  <si>
    <t>014909 | CRÍA DE OTROS ANIMALES N.C.P.</t>
  </si>
  <si>
    <t>151100 | CURTIDO Y ADOBO DE CUEROS; ADOBO Y TEÑIDO DE PIELES</t>
  </si>
  <si>
    <t>471100 | VENTA AL POR MENOR EN COMERCIOS DE ALIMENTOS, BEBIDAS O TABACO (SUPERMERCADOS E HIPERMERCADOS)</t>
  </si>
  <si>
    <t>015000 | CULTIVO DE PRODUCTOS AGRÍCOLAS EN COMBINACIÓN CON LA CRÍA DE ANIMALES (EXPLOTACIÓN MIXTA)</t>
  </si>
  <si>
    <t>151200 | FABRICACIÓN DE MALETAS, BOLSOS Y ARTÍCULOS SIMILARES, ARTÍCULOS DE TALABARTERÍA Y GUARNICIONERÍA</t>
  </si>
  <si>
    <t>471910 | VENTA AL POR MENOR EN COMERCIOS DE VESTUARIO Y PRODUCTOS PARA EL HOGAR (GRANDES TIENDAS)</t>
  </si>
  <si>
    <t>016100 | ACTIVIDADES DE APOYO A LA AGRICULTURA</t>
  </si>
  <si>
    <t>152000 | FABRICACIÓN DE CALZADO</t>
  </si>
  <si>
    <t>471990 | OTRAS ACTIVIDADES DE VENTA AL POR MENOR EN COMERCIOS NO ESPECIALIZADOS N.C.P.</t>
  </si>
  <si>
    <t>016200 | ACTIVIDADES DE APOYO A LA GANADERÍA</t>
  </si>
  <si>
    <t>161000 | ASERRADO Y ACEPILLADURA DE MADERA</t>
  </si>
  <si>
    <t>472101 | VENTA AL POR MENOR DE ALIMENTOS EN COMERCIOS ESPECIALIZADOS (ALMACENES PEQUEÑOS Y MINIMARKET)</t>
  </si>
  <si>
    <t>016300 | ACTIVIDADES POSCOSECHA</t>
  </si>
  <si>
    <t>162100 | FABRICACIÓN DE HOJAS DE MADERA PARA ENCHAPADO Y TABLEROS A BASE DE MADERA</t>
  </si>
  <si>
    <t>472102 | VENTA AL POR MENOR EN COMERCIOS ESPECIALIZADOS DE CARNE Y PRODUCTOS CÁRNICOS</t>
  </si>
  <si>
    <t>016400 | TRATAMIENTO DE SEMILLAS PARA PROPAGACIÓN</t>
  </si>
  <si>
    <t>162200 | FABRICACIÓN DE PARTES Y PIEZAS DE CARPINTERÍA PARA EDIFICIOS Y CONSTRUCCIONES</t>
  </si>
  <si>
    <t>472103 | VENTA AL POR MENOR EN COMERCIOS ESPECIALIZADOS DE FRUTAS Y VERDURAS (VERDULERÍAS)</t>
  </si>
  <si>
    <t>017000 | CAZA ORDINARIA Y MEDIANTE TRAMPAS Y ACTIVIDADES DE SERVICIOS CONEXAS</t>
  </si>
  <si>
    <t>162300 | FABRICACIÓN DE RECIPIENTES DE MADERA</t>
  </si>
  <si>
    <t>472104 | VENTA AL POR MENOR EN COMERCIOS ESPECIALIZADOS DE PESCADO, MARISCOS Y PRODUCTOS CONEXOS</t>
  </si>
  <si>
    <t>021001 | EXPLOTACIÓN DE VIVEROS FORESTALES</t>
  </si>
  <si>
    <t>162900 | FABRICACIÓN DE OTROS PRODUCTOS DE MADERA, DE ARTÍCULOS DE CORCHO, PAJA Y MATERIALES TRENZABLES</t>
  </si>
  <si>
    <t>472105 | VENTA AL POR MENOR EN COMERCIOS ESPECIALIZADOS DE PRODUCTOS DE PANADERÍA Y PASTELERÍA</t>
  </si>
  <si>
    <t>021002 | SILVICULTURA Y OTRAS ACTIVIDADES FORESTALES (EXCEPTO EXPLOTACIÓN DE VIVEROS FORESTALES)</t>
  </si>
  <si>
    <t>170110 | FABRICACIÓN DE CELULOSA Y OTRAS PASTAS DE MADERA</t>
  </si>
  <si>
    <t>472109 | VENTA AL POR MENOR EN COMERCIOS ESPECIALIZADOS DE HUEVOS, CONFITES Y PRODUCTOS ALIMENTICIOS N.C.P.</t>
  </si>
  <si>
    <t>022000 | EXTRACCIÓN DE MADERA</t>
  </si>
  <si>
    <t>170190 | FABRICACIÓN DE PAPEL Y CARTÓN PARA SU POSTERIOR USO INDUSTRIAL N.C.P.</t>
  </si>
  <si>
    <t>472200 | VENTA AL POR MENOR DE BEBIDAS ALCOHÓLICAS Y NO ALCOHÓLICAS EN COMERCIOS ESPECIALIZADOS (BOTILLERÍAS)</t>
  </si>
  <si>
    <t>023000 | RECOLECCIÓN DE PRODUCTOS FORESTALES DISTINTOS DE LA MADERA</t>
  </si>
  <si>
    <t>170200 | FABRICACIÓN DE PAPEL Y CARTÓN ONDULADO Y DE ENVASES DE PAPEL Y CARTÓN</t>
  </si>
  <si>
    <t>472300 | VENTA AL POR MENOR DE TABACO Y PRODUCTOS DE TABACO EN COMERCIOS ESPECIALIZADOS</t>
  </si>
  <si>
    <t>024001 | SERVICIOS DE FORESTACIÓN A CAMBIO DE UNA RETRIBUCIÓN O POR CONTRATA</t>
  </si>
  <si>
    <t>170900 | FABRICACIÓN DE OTROS ARTÍCULOS DE PAPEL Y CARTÓN</t>
  </si>
  <si>
    <t>473000 | VENTA AL POR MENOR DE COMBUSTIBLES PARA VEHÍCULOS AUTOMOTORES EN COMERCIOS ESPECIALIZADOS</t>
  </si>
  <si>
    <t>024002 | SERVICIOS DE CORTA DE MADERA A CAMBIO DE UNA RETRIBUCIÓN O POR CONTRATA</t>
  </si>
  <si>
    <t>181101 | IMPRESIÓN DE LIBROS</t>
  </si>
  <si>
    <t>474100 | VENTA AL POR MENOR DE COMPUTADORES, EQUIPO PERIFÉRICO, PROGRAMAS INFORMÁTICOS Y EQUIPO DE TELECOM.</t>
  </si>
  <si>
    <t>024003 | SERVICIOS DE EXTINCIÓN Y PREVENCIÓN DE INCENDIOS FORESTALES</t>
  </si>
  <si>
    <t>181109 | OTRAS ACTIVIDADES DE IMPRESIÓN N.C.P.</t>
  </si>
  <si>
    <t>474200 | VENTA AL POR MENOR DE EQUIPO DE SONIDO Y DE VIDEO EN COMERCIOS ESPECIALIZADOS</t>
  </si>
  <si>
    <t>024009 | OTROS SERVICIOS DE APOYO A LA SILVICULTURA N.C.P.</t>
  </si>
  <si>
    <t>181200 | ACTIVIDADES DE SERVICIOS RELACIONADAS CON LA IMPRESIÓN</t>
  </si>
  <si>
    <t>475100 | VENTA AL POR MENOR DE TELAS, LANAS, HILOS Y SIMILARES EN COMERCIOS ESPECIALIZADOS</t>
  </si>
  <si>
    <t>031110 | PESCA MARÍTIMA INDUSTRIAL, EXCEPTO DE BARCOS FACTORÍA</t>
  </si>
  <si>
    <t>182000 | REPRODUCCIÓN DE GRABACIONES</t>
  </si>
  <si>
    <t>475201 | VENTA AL POR MENOR DE ARTÍCULOS DE FERRETERÍA Y MATERIALES DE CONSTRUCCIÓN</t>
  </si>
  <si>
    <t>031120 | PESCA MARÍTIMA ARTESANAL</t>
  </si>
  <si>
    <t>191000 | FABRICACIÓN DE PRODUCTOS DE HORNOS DE COQUE</t>
  </si>
  <si>
    <t>475202 | VENTA AL POR MENOR DE PINTURAS, BARNICES Y LACAS EN COMERCIOS ESPECIALIZADOS</t>
  </si>
  <si>
    <t>031130 | RECOLECCIÓN Y EXTRACCIÓN DE PRODUCTOS MARINOS</t>
  </si>
  <si>
    <t>192000 | FABRICACIÓN DE PRODUCTOS DE LA REFINACIÓN DEL PETRÓLEO</t>
  </si>
  <si>
    <t>475203 | VENTA AL POR MENOR DE PRODUCTOS DE VIDRIO EN COMERCIOS ESPECIALIZADOS</t>
  </si>
  <si>
    <t>031140 | SERVICIOS RELACIONADOS CON LA PESCA MARÍTIMA</t>
  </si>
  <si>
    <t>201101 | FABRICACIÓN DE CARBÓN VEGETAL (EXCEPTO ACTIVADO); FABRICACIÓN DE BRIQUETAS DE CARBÓN VEGETAL</t>
  </si>
  <si>
    <t>475300 | VENTA AL POR MENOR DE TAPICES, ALFOMBRAS Y CUBRIMIENTOS PARA PAREDES Y PISOS</t>
  </si>
  <si>
    <t>031200 | PESCA DE AGUA DULCE</t>
  </si>
  <si>
    <t>201109 | FABRICACIÓN DE OTRAS SUSTANCIAS QUÍMICAS BÁSICAS N.C.P.</t>
  </si>
  <si>
    <t>475901 | VENTA AL POR MENOR DE MUEBLES Y COLCHONES EN COMERCIOS ESPECIALIZADOS</t>
  </si>
  <si>
    <t>032110 | CULTIVO Y CRIANZA DE PECES MARINOS</t>
  </si>
  <si>
    <t>201200 | FABRICACIÓN DE ABONOS Y COMPUESTOS DE NITRÓGENO</t>
  </si>
  <si>
    <t>475902 | VENTA AL POR MENOR DE INSTRUMENTOS MUSICALES EN COMERCIOS ESPECIALIZADOS</t>
  </si>
  <si>
    <t>032120 | CULTIVO, REPRODUCCIÓN Y MANEJO DE ALGAS MARINAS</t>
  </si>
  <si>
    <t>201300 | FABRICACIÓN DE PLÁSTICOS Y CAUCHO SINTÉTICO EN FORMAS PRIMARIAS</t>
  </si>
  <si>
    <t>475909 | VENTA AL POR MENOR DE APARATOS ELÉCTRICOS, TEXTILES PARA EL HOGAR Y OTROS ENSERES DOMÉSTICOS N.C.P.</t>
  </si>
  <si>
    <t>032130 | REPRODUCCIÓN Y CRÍA DE MOLUSCOS, CRUSTÁCEOS Y GUSANOS MARINOS</t>
  </si>
  <si>
    <t>202100 | FABRICACIÓN DE PLAGUICIDAS Y OTROS PRODUCTOS QUÍMICOS DE USO AGROPECUARIO</t>
  </si>
  <si>
    <t>476101 | VENTA AL POR MENOR DE LIBROS EN COMERCIOS ESPECIALIZADOS</t>
  </si>
  <si>
    <t>032140 | SERVICIOS RELACIONADOS CON LA ACUICULTURA MARINA</t>
  </si>
  <si>
    <t>202200 | FABRICACIÓN DE PINTURAS, BARNICES Y PRODUCTOS DE REVESTIMIENTO, TINTAS DE IMPRENTA Y MASILLAS</t>
  </si>
  <si>
    <t>476102 | VENTA AL POR MENOR DE DIARIOS Y REVISTAS EN COMERCIOS ESPECIALIZADOS</t>
  </si>
  <si>
    <t>032200 | ACUICULTURA DE AGUA DULCE</t>
  </si>
  <si>
    <t>202300 | FABRICACIÓN DE JABONES Y DETERGENTES, PREPARADOS PARA LIMPIAR, PERFUMES Y PREPARADOS DE TOCADOR</t>
  </si>
  <si>
    <t>476103 | VENTA AL POR MENOR DE ARTÍCULOS DE PAPELERÍA Y ESCRITORIO EN COMERCIOS ESPECIALIZADOS</t>
  </si>
  <si>
    <t>202901 | FABRICACIÓN DE EXPLOSIVOS Y PRODUCTOS PIROTÉCNICOS</t>
  </si>
  <si>
    <t>476200 | VENTA AL POR MENOR DE GRABACIONES DE MÚSICA Y DE VIDEO EN COMERCIOS ESPECIALIZADOS</t>
  </si>
  <si>
    <t>202909 | FABRICACIÓN DE OTROS PRODUCTOS QUÍMICOS N.C.P.</t>
  </si>
  <si>
    <t>476301 | VENTA AL POR MENOR DE ARTÍCULOS DE CAZA Y PESCA EN COMERCIOS ESPECIALIZADOS</t>
  </si>
  <si>
    <t>203000 | FABRICACIÓN DE FIBRAS ARTIFICIALES</t>
  </si>
  <si>
    <t>476302 | VENTA AL POR MENOR DE BICICLETAS Y SUS REPUESTOS EN COMERCIOS ESPECIALIZADOS</t>
  </si>
  <si>
    <t>210000 | FABRICACIÓN DE PRODUCTOS FARMACÉUTICOS, SUSTANCIAS QUÍMICAS MEDICINALES Y PRODUCTOS BOTÁNICOS</t>
  </si>
  <si>
    <t>476309 | VENTA AL POR MENOR DE OTROS ARTÍCULOS Y EQUIPOS DE DEPORTE N.C.P.</t>
  </si>
  <si>
    <t>221100 | FABRICACIÓN DE CUBIERTAS Y CÁMARAS DE CAUCHO; RECAUCHUTADO Y RENOVACIÓN DE CUBIERTAS DE CAUCHO</t>
  </si>
  <si>
    <t>476400 | VENTA AL POR MENOR DE JUEGOS Y JUGUETES EN COMERCIOS ESPECIALIZADOS</t>
  </si>
  <si>
    <t>221900 | FABRICACIÓN DE OTROS PRODUCTOS DE CAUCHO</t>
  </si>
  <si>
    <t>477101 | VENTA AL POR MENOR DE CALZADO EN COMERCIOS ESPECIALIZADOS</t>
  </si>
  <si>
    <t>222000 | FABRICACIÓN DE PRODUCTOS DE PLÁSTICO</t>
  </si>
  <si>
    <t>477102 | VENTA AL POR MENOR DE PRENDAS Y ACCESORIOS DE VESTIR EN COMERCIOS ESPECIALIZADOS</t>
  </si>
  <si>
    <t>231001 | FABRICACIÓN DE VIDRIO PLANO</t>
  </si>
  <si>
    <t>477103 | VENTA AL POR MENOR DE CARTERAS, MALETAS Y OTROS ACCESORIOS DE VIAJE EN COMERCIOS ESPECIALIZADOS</t>
  </si>
  <si>
    <t>231002 | FABRICACIÓN DE VIDRIO HUECO</t>
  </si>
  <si>
    <t>477201 | VENTA AL POR MENOR DE PRODUCTOS FARMACÉUTICOS Y MEDICINALES EN COMERCIOS ESPECIALIZADOS</t>
  </si>
  <si>
    <t>231003 | FABRICACIÓN DE FIBRAS DE VIDRIO</t>
  </si>
  <si>
    <t>477202 | VENTA AL POR MENOR DE ARTÍCULOS ORTOPÉDICOS EN COMERCIOS ESPECIALIZADOS</t>
  </si>
  <si>
    <t>231009 | FABRICACIÓN DE PRODUCTOS DE VIDRIO N.C.P.</t>
  </si>
  <si>
    <t>477203 | VENTA AL POR MENOR DE ARTÍCULOS DE PERFUMERÍA, DE TOCADOR Y COSMÉTICOS EN COMERCIOS ESPECIALIZADOS</t>
  </si>
  <si>
    <t>239100 | FABRICACIÓN DE PRODUCTOS REFRACTARIOS</t>
  </si>
  <si>
    <t>477310 | VENTA AL POR MENOR DE GAS LICUADO EN BOMBONAS (CILINDROS) EN COMERCIOS ESPECIALIZADOS</t>
  </si>
  <si>
    <t>239200 | FABRICACIÓN DE MATERIALES DE CONSTRUCCIÓN DE ARCILLA</t>
  </si>
  <si>
    <t>477391 | VENTA AL POR MENOR DE ALIMENTO Y ACCESORIOS PARA MASCOTAS EN COMERCIOS ESPECIALIZADOS</t>
  </si>
  <si>
    <t>239300 | FABRICACIÓN DE OTROS PRODUCTOS DE PORCELANA Y DE CERÁMICA</t>
  </si>
  <si>
    <t>477392 | VENTA AL POR MENOR DE ARMAS Y MUNICIONES EN COMERCIOS ESPECIALIZADOS</t>
  </si>
  <si>
    <t>239400 | FABRICACIÓN DE CEMENTO, CAL Y YESO</t>
  </si>
  <si>
    <t>477393 | VENTA AL POR MENOR DE ARTÍCULOS ÓPTICOS EN COMERCIOS ESPECIALIZADOS</t>
  </si>
  <si>
    <t>239500 | FABRICACIÓN DE ARTÍCULOS DE HORMIGÓN, CEMENTO Y YESO</t>
  </si>
  <si>
    <t>477394 | VENTA AL POR MENOR DE ARTÍCULOS DE JOYERÍA, BISUTERÍA Y RELOJERÍA EN COMERCIOS ESPECIALIZADOS</t>
  </si>
  <si>
    <t>239600 | CORTE, TALLA Y ACABADO DE LA PIEDRA</t>
  </si>
  <si>
    <t>477395 | VENTA AL POR MENOR DE CARBÓN, LEÑA Y OTROS COMBUSTIBLES DE USO DOMÉSTICO EN COMERCIOS ESPECIALIZADOS</t>
  </si>
  <si>
    <t>239900 | FABRICACIÓN DE OTROS PRODUCTOS MINERALES NO METÁLICOS N.C.P.</t>
  </si>
  <si>
    <t>477396 | VENTA AL POR MENOR DE RECUERDOS, ARTESANÍAS Y ARTÍCULOS RELIGIOSOS EN COMERCIOS ESPECIALIZADOS</t>
  </si>
  <si>
    <t>241000 | INDUSTRIAS BÁSICAS DE HIERRO Y ACERO</t>
  </si>
  <si>
    <t>477397 | VENTA AL POR MENOR DE FLORES, PLANTAS, ARBOLES, SEMILLAS Y ABONOS EN COMERCIOS ESPECIALIZADOS</t>
  </si>
  <si>
    <t>242001 | FABRICACIÓN DE PRODUCTOS PRIMARIOS DE COBRE</t>
  </si>
  <si>
    <t>477398 | VENTA AL POR MENOR DE MASCOTAS EN COMERCIOS ESPECIALIZADOS</t>
  </si>
  <si>
    <t>242002 | FABRICACIÓN DE PRODUCTOS PRIMARIOS DE ALUMINIO</t>
  </si>
  <si>
    <t>477399 | VENTA AL POR MENOR DE OTROS PRODUCTOS EN COMERCIOS ESPECIALIZADOS N.C.P.</t>
  </si>
  <si>
    <t>242009 | FABRICACIÓN DE PRODUCTOS PRIMARIOS DE METALES PRECIOSOS Y DE OTROS METALES NO FERROSOS N.C.P.</t>
  </si>
  <si>
    <t>477401 | VENTA AL POR MENOR DE ANTIGÜEDADES EN COMERCIOS</t>
  </si>
  <si>
    <t>243100 | FUNDICIÓN DE HIERRO Y ACERO</t>
  </si>
  <si>
    <t>477402 | VENTA AL POR MENOR DE ROPA USADA EN COMERCIOS</t>
  </si>
  <si>
    <t>243200 | FUNDICIÓN DE METALES NO FERROSOS</t>
  </si>
  <si>
    <t>477409 | VENTA AL POR MENOR DE OTROS ARTÍCULOS DE SEGUNDA MANO EN COMERCIOS N.C.P.</t>
  </si>
  <si>
    <t>251100 | FABRICACIÓN DE PRODUCTOS METÁLICOS PARA USO ESTRUCTURAL</t>
  </si>
  <si>
    <t>478100 | VENTA AL POR MENOR DE ALIMENTOS, BEBIDAS Y TABACO EN PUESTOS DE VENTA Y MERCADOS (INCLUYE FERIAS)</t>
  </si>
  <si>
    <t>251201 | FABRICACIÓN DE RECIPIENTES DE METAL PARA GASES COMPRIMIDOS O LICUADOS</t>
  </si>
  <si>
    <t>478200 | VENTA AL POR MENOR DE PRODUCTOS TEXTILES, PRENDAS DE VESTIR Y CALZADO EN PUESTOS DE VENTA Y MERCADOS</t>
  </si>
  <si>
    <t>251209 | FABRICACIÓN DE TANQUES, DEPÓSITOS Y RECIPIENTES DE METAL N.C.P.</t>
  </si>
  <si>
    <t>478900 | VENTA AL POR MENOR DE OTROS PRODUCTOS EN PUESTOS DE VENTA Y MERCADOS (INCLUYE FERIAS)</t>
  </si>
  <si>
    <t>251300 | FABRICACIÓN DE GENERADORES DE VAPOR, EXCEPTO CALDERAS DE AGUA CALIENTE PARA CALEFACCIÓN CENTRAL</t>
  </si>
  <si>
    <t>479100 | VENTA AL POR MENOR POR CORREO, POR INTERNET Y VÍA TELEFÓNICA</t>
  </si>
  <si>
    <t>252000 | FABRICACIÓN DE ARMAS Y MUNICIONES</t>
  </si>
  <si>
    <t>479901 | VENTA AL POR MENOR REALIZADA POR INDEPENDIENTES EN LA LOCOMOCIÓN COLECTIVA (LEY 20.388)</t>
  </si>
  <si>
    <t>259100 | FORJA, PRENSADO, ESTAMPADO Y LAMINADO DE METALES; PULVIMETALURGIA</t>
  </si>
  <si>
    <t>479902 | VENTA AL POR MENOR MEDIANTE MAQUINAS EXPENDEDORAS</t>
  </si>
  <si>
    <t>259200 | TRATAMIENTO Y REVESTIMIENTO DE METALES; MAQUINADO</t>
  </si>
  <si>
    <t>479903 | VENTA AL POR MENOR POR COMISIONISTAS (NO DEPENDIENTES DE COMERCIOS)</t>
  </si>
  <si>
    <t>259300 | FABRICACIÓN DE ARTÍCULOS DE CUCHILLERÍA, HERRAMIENTAS DE MANO Y ARTÍCULOS DE FERRETERÍA</t>
  </si>
  <si>
    <t>479909 | OTRAS ACTIVIDADES DE VENTA POR MENOR NO REALIZADAS EN COMERCIOS, PUESTOS DE VENTA O MERCADOS N.C.P.</t>
  </si>
  <si>
    <t>259900 | FABRICACIÓN DE OTROS PRODUCTOS ELABORADOS DE METAL N.C.P.</t>
  </si>
  <si>
    <t>261000 | FABRICACIÓN DE COMPONENTES Y TABLEROS ELECTRÓNICOS</t>
  </si>
  <si>
    <t>262000 | FABRICACIÓN DE COMPUTADORES Y EQUIPO PERIFÉRICO</t>
  </si>
  <si>
    <t>263000 | FABRICACIÓN DE EQUIPO DE COMUNICACIONES</t>
  </si>
  <si>
    <t>264000 | FABRICACIÓN DE APARATOS ELECTRÓNICOS DE CONSUMO</t>
  </si>
  <si>
    <t>265100 | FABRICACIÓN DE EQUIPO DE MEDICIÓN, PRUEBA, NAVEGACIÓN Y CONTROL</t>
  </si>
  <si>
    <t>265200 | FABRICACIÓN DE RELOJES</t>
  </si>
  <si>
    <t>266000 | FABRICACIÓN DE EQUIPO DE IRRADIACIÓN Y EQUIPO ELECTRÓNICO DE USO MÉDICO Y TERAPÉUTICO</t>
  </si>
  <si>
    <t>267000 | FABRICACIÓN DE INSTRUMENTOS ÓPTICOS Y EQUIPO FOTOGRÁFICO</t>
  </si>
  <si>
    <t>268000 | FABRICACIÓN DE SOPORTES MAGNÉTICOS Y ÓPTICOS</t>
  </si>
  <si>
    <t>271000 | FABRICACIÓN DE MOTORES, GENERADORES Y TRANSFORMADORES ELÉCTRICOS, APARATOS DE DISTRIBUCIÓN Y CONTROL</t>
  </si>
  <si>
    <t>272000 | FABRICACIÓN DE PILAS, BATERÍAS Y ACUMULADORES</t>
  </si>
  <si>
    <t>273100 | FABRICACIÓN DE CABLES DE FIBRA ÓPTICA</t>
  </si>
  <si>
    <t>273200 | FABRICACIÓN DE OTROS HILOS Y CABLES ELÉCTRICOS</t>
  </si>
  <si>
    <t>273300 | FABRICACIÓN DE DISPOSITIVOS DE CABLEADO</t>
  </si>
  <si>
    <t>274000 | FABRICACIÓN DE EQUIPO ELÉCTRICO DE ILUMINACIÓN</t>
  </si>
  <si>
    <t>275000 | FABRICACIÓN DE APARATOS DE USO DOMÉSTICO</t>
  </si>
  <si>
    <t>279000 | FABRICACIÓN DE OTROS TIPOS DE EQUIPO ELÉCTRICO</t>
  </si>
  <si>
    <t>281100 | FABRICACIÓN DE MOTORES Y TURBINAS, EXCEPTO PARA AERONAVES, VEHÍCULOS AUTOMOTORES Y MOTOCICLETAS</t>
  </si>
  <si>
    <t>281200 | FABRICACIÓN DE EQUIPO DE PROPULSIÓN DE FLUIDOS</t>
  </si>
  <si>
    <t>281300 | FABRICACIÓN DE OTRAS BOMBAS, COMPRESORES, GRIFOS Y VÁLVULAS</t>
  </si>
  <si>
    <t>281400 | FABRICACIÓN DE COJINETES, ENGRANAJES, TRENES DE ENGRANAJES Y PIEZAS DE TRANSMISIÓN</t>
  </si>
  <si>
    <t>281500 | FABRICACIÓN DE HORNOS, CALDERAS Y QUEMADORES</t>
  </si>
  <si>
    <t>281600 | FABRICACIÓN DE EQUIPO DE ELEVACIÓN Y MANIPULACIÓN</t>
  </si>
  <si>
    <t>281700 | FABRICACIÓN DE MAQUINARIA Y EQUIPO DE OFICINA (EXCEPTO COMPUTADORES Y EQUIPO PERIFÉRICO)</t>
  </si>
  <si>
    <t>281800 | FABRICACIÓN DE HERRAMIENTAS DE MANO MOTORIZADAS</t>
  </si>
  <si>
    <t>281900 | FABRICACIÓN DE OTROS TIPOS DE MAQUINARIA DE USO GENERAL</t>
  </si>
  <si>
    <t>282100 | FABRICACIÓN DE MAQUINARIA AGROPECUARIA Y FORESTAL</t>
  </si>
  <si>
    <t>282200 | FABRICACIÓN DE MAQUINARIA PARA LA CONFORMACIÓN DE METALES Y DE MÁQUINAS HERRAMIENTA</t>
  </si>
  <si>
    <t>282300 | FABRICACIÓN DE MAQUINARIA METALÚRGICA</t>
  </si>
  <si>
    <t>282400 | FABRICACIÓN DE MAQUINARIA PARA LA EXPLOTACIÓN DE MINAS Y CANTERAS Y PARA OBRAS DE CONSTRUCCIÓN</t>
  </si>
  <si>
    <t>282500 | FABRICACIÓN DE MAQUINARIA PARA LA ELABORACIÓN DE ALIMENTOS, BEBIDAS Y TABACO</t>
  </si>
  <si>
    <t>282600 | FABRICACIÓN DE MAQUINARIA PARA LA ELABORACIÓN DE PRODUCTOS TEXTILES, PRENDAS DE VESTIR Y CUEROS</t>
  </si>
  <si>
    <t>282900 | FABRICACIÓN DE OTROS TIPOS DE MAQUINARIA DE USO ESPECIAL</t>
  </si>
  <si>
    <t>291000 | FABRICACIÓN DE VEHÍCULOS AUTOMOTORES</t>
  </si>
  <si>
    <t>292000 | FABRICACIÓN DE CARROCERÍAS PARA VEHÍCULOS AUTOMOTORES; FABRICACIÓN DE REMOLQUES Y SEMIRREMOLQUES</t>
  </si>
  <si>
    <t>293000 | FABRICACIÓN DE PARTES, PIEZAS Y ACCESORIOS PARA VEHÍCULOS AUTOMOTORES</t>
  </si>
  <si>
    <t>301100 | CONSTRUCCIÓN DE BUQUES, EMBARCACIONES MENORES Y ESTRUCTURAS FLOTANTES</t>
  </si>
  <si>
    <t>301200 | CONSTRUCCIÓN DE EMBARCACIONES DE RECREO Y DE DEPORTE</t>
  </si>
  <si>
    <t>302000 | FABRICACIÓN DE LOCOMOTORAS Y MATERIAL RODANTE</t>
  </si>
  <si>
    <t>303000 | FABRICACIÓN DE AERONAVES, NAVES ESPACIALES Y MAQUINARIA CONEXA</t>
  </si>
  <si>
    <t>304000 | FABRICACIÓN DE VEHÍCULOS MILITARES DE COMBATE</t>
  </si>
  <si>
    <t>309100 | FABRICACIÓN DE MOTOCICLETAS</t>
  </si>
  <si>
    <t>309200 | FABRICACIÓN DE BICICLETAS Y DE SILLAS DE RUEDAS</t>
  </si>
  <si>
    <t>309900 | FABRICACIÓN DE OTROS TIPOS DE EQUIPO DE TRANSPORTE N.C.P.</t>
  </si>
  <si>
    <t>310001 | FABRICACIÓN DE MUEBLES PRINCIPALMENTE DE MADERA</t>
  </si>
  <si>
    <t>310009 | FABRICACIÓN DE COLCHONES; FABRICACIÓN DE OTROS MUEBLES N.C.P.</t>
  </si>
  <si>
    <t>321100 | FABRICACIÓN DE JOYAS Y ARTÍCULOS CONEXOS</t>
  </si>
  <si>
    <t>321200 | FABRICACIÓN DE BISUTERÍA Y ARTÍCULOS CONEXOS</t>
  </si>
  <si>
    <t>322000 | FABRICACIÓN DE INSTRUMENTOS MUSICALES</t>
  </si>
  <si>
    <t>323000 | FABRICACIÓN DE ARTÍCULOS DE DEPORTE</t>
  </si>
  <si>
    <t>324000 | FABRICACIÓN DE JUEGOS Y JUGUETES</t>
  </si>
  <si>
    <t>325001 | ACTIVIDADES DE LABORATORIOS DENTALES</t>
  </si>
  <si>
    <t>325009 | FABRICACIÓN DE INSTRUMENTOS Y MATERIALES MÉDICOS, OFTALMOLÓGICOS Y ODONTOLÓGICOS N.C.P.</t>
  </si>
  <si>
    <t>329000 | OTRAS INDUSTRIAS MANUFACTURERAS N.C.P.</t>
  </si>
  <si>
    <t>331100 | REPARACIÓN DE PRODUCTOS ELABORADOS DE METAL</t>
  </si>
  <si>
    <t>331201 | REPARACIÓN DE MAQUINARIA AGROPECUARIA Y FORESTAL</t>
  </si>
  <si>
    <t>331202 | REPARACIÓN DE MAQUINARIA METALÚRGICA, PARA LA MINERÍA, EXTRACCIÓN DE PETRÓLEO Y PARA LA CONSTRUCCIÓN</t>
  </si>
  <si>
    <t>331203 | REPARACIÓN DE MAQUINARIA PARA LA ELABORACIÓN DE ALIMENTOS, BEBIDAS Y TABACO</t>
  </si>
  <si>
    <t>331204 | REPARACIÓN DE MAQUINARIA PARA PRODUCIR TEXTILES, PRENDAS DE VESTIR, ARTÍCULOS DE CUERO Y CALZADO</t>
  </si>
  <si>
    <t>331209 | REPARACIÓN DE OTRO TIPO DE MAQUINARIA Y EQUIPOS INDUSTRIALES N.C.P.</t>
  </si>
  <si>
    <t>331301 | REPARACIÓN DE EQUIPO DE MEDICIÓN, PRUEBA, NAVEGACIÓN Y CONTROL</t>
  </si>
  <si>
    <t>331309 | REPARACIÓN DE OTROS EQUIPOS ELECTRÓNICOS Y ÓPTICOS N.C.P.</t>
  </si>
  <si>
    <t>331400 | REPARACIÓN DE EQUIPO ELÉCTRICO (EXCEPTO REPARACIÓN DE EQUIPO Y ENSERES DOMÉSTICOS)</t>
  </si>
  <si>
    <t>331501 | REPARACIÓN DE BUQUES, EMBARCACIONES MENORES Y ESTRUCTURAS FLOTANTES</t>
  </si>
  <si>
    <t>331502 | REPARACIÓN DE AERONAVES Y NAVES ESPACIALES</t>
  </si>
  <si>
    <t>331509 | REPARACIÓN DE OTROS EQUIPOS DE TRANSPORTE N.C.P., EXCEPTO VEHÍCULOS AUTOMOTORES</t>
  </si>
  <si>
    <t>331900 | REPARACIÓN DE OTROS TIPOS DE EQUIPO</t>
  </si>
  <si>
    <t>332000 | INSTALACIÓN DE MAQUINARIA Y EQUIPOS INDUSTRIALES</t>
  </si>
  <si>
    <t>MARZO</t>
  </si>
  <si>
    <t>OCTUBRE</t>
  </si>
  <si>
    <t>ACTUALIZACIÓN AUTOMÁTICA DÓLAR ADUANERO – FUENTE OFICIAL</t>
  </si>
  <si>
    <t>Fuente oficial</t>
  </si>
  <si>
    <t>Cobertura preparada</t>
  </si>
  <si>
    <t>2020–2029</t>
  </si>
  <si>
    <t>Actualización</t>
  </si>
  <si>
    <t>Conexión web configurada para actualizar al abrir el archivo. Si Excel bloquea conexiones externas, use Datos &gt; Actualizar todo.</t>
  </si>
  <si>
    <t>Control de estructura</t>
  </si>
  <si>
    <t>La planilla valida que la tabla web mantenga encabezado MES y años. Si cambia la estructura, conserva el último respaldo válido y muestra una alerta para revisión.</t>
  </si>
  <si>
    <t>Criterio de seguridad</t>
  </si>
  <si>
    <t>Los valores históricos 2000–2019 permanecen fijos. Los años 2020–2029 se alimentan desde la hoja WEB ADUANA y, ante falla o cambio de estructura, usan el respaldo interno.</t>
  </si>
  <si>
    <t>Código Power Query alternativo (respaldo técnico)</t>
  </si>
  <si>
    <t>Disponible en archivo adjunto .txt junto a esta planilla para una conexión más resiliente si Aduanas modifica la estructura del sitio.</t>
  </si>
  <si>
    <r>
      <rPr>
        <b/>
        <u/>
        <sz val="10"/>
        <rFont val="Arial"/>
        <family val="2"/>
      </rPr>
      <t>IMPORTANTE</t>
    </r>
    <r>
      <rPr>
        <b/>
        <sz val="10"/>
        <rFont val="Arial"/>
        <family val="2"/>
      </rPr>
      <t>: Este Anexo deberá completarse obligatoriamente en este archivo Excel (.xlsx) dispuesto para la convocatoria 2027 y presentarse en este mismo formato. No deberán modificarse su estructura, encabezados, columnas, fórmulas u hojas.</t>
    </r>
  </si>
  <si>
    <t>Nº
Documento</t>
  </si>
  <si>
    <t>Tipo de
Documento</t>
  </si>
  <si>
    <t>Descripción e
Individualización
de la Inversión</t>
  </si>
  <si>
    <t>Tipo de
Inversión</t>
  </si>
  <si>
    <t>Valor
Neto
($)</t>
  </si>
  <si>
    <r>
      <t xml:space="preserve">Los totales deberán ser concordantes con los montos informados en el </t>
    </r>
    <r>
      <rPr>
        <b/>
        <sz val="10"/>
        <color rgb="FF000000"/>
        <rFont val="Arial"/>
        <family val="2"/>
      </rPr>
      <t>Formulario Nº1</t>
    </r>
    <r>
      <rPr>
        <sz val="10"/>
        <color rgb="FF000000"/>
        <rFont val="Arial"/>
        <family val="2"/>
      </rPr>
      <t xml:space="preserve"> – Solicitud de Bonificación.</t>
    </r>
  </si>
  <si>
    <t xml:space="preserve">GUÍA DE INGRESO: celdas verdes = completar manualmente según corresponda.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</si>
</sst>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0_ ;_ &quot;$&quot;* \-#,##0_ ;_ &quot;$&quot;* &quot;-&quot;_ ;_ @_ "/>
    <numFmt numFmtId="164" formatCode="\$#,##0"/>
    <numFmt numFmtId="165" formatCode="&quot;$&quot;#,##0.00"/>
    <numFmt numFmtId="166" formatCode="dd\-mm\-yyyy"/>
    <numFmt numFmtId="167" formatCode="[$USD]\ #,##0.00"/>
    <numFmt numFmtId="168" formatCode="\$#,##0.00"/>
    <numFmt numFmtId="169" formatCode="[&gt;=100000000]00&quot;.&quot;000&quot;.&quot;000&quot;-&quot;0;0&quot;.&quot;000&quot;.&quot;000&quot;-&quot;0"/>
  </numFmts>
  <fonts count="31">
    <font>
      <sz val="11"/>
      <color theme="1"/>
      <name val="Aptos Narrow"/>
      <family val="2"/>
      <scheme val="minor"/>
    </font>
    <font>
      <b/>
      <sz val="11"/>
      <name val="Arial"/>
      <family val="2"/>
    </font>
    <font>
      <b/>
      <sz val="12"/>
      <name val="Arial"/>
      <family val="2"/>
    </font>
    <font>
      <b/>
      <sz val="10"/>
      <color rgb="FF000000"/>
      <name val="Arial"/>
      <family val="2"/>
    </font>
    <font>
      <b/>
      <sz val="10"/>
      <color theme="1"/>
      <name val="Arial"/>
      <family val="2"/>
    </font>
    <font>
      <b/>
      <sz val="10"/>
      <color rgb="FFFFFFFF"/>
      <name val="Arial"/>
      <family val="2"/>
    </font>
    <font>
      <b/>
      <sz val="10"/>
      <name val="Arial"/>
      <family val="2"/>
    </font>
    <font>
      <sz val="10"/>
      <name val="Arial"/>
      <family val="2"/>
    </font>
    <font>
      <b/>
      <sz val="10"/>
      <color theme="0"/>
      <name val="Arial"/>
      <family val="2"/>
    </font>
    <font>
      <sz val="12"/>
      <color theme="10"/>
      <name val="Aptos Narrow"/>
      <family val="2"/>
      <scheme val="minor"/>
    </font>
    <font>
      <b/>
      <sz val="10"/>
      <color rgb="FF7F6000"/>
      <name val="Arial"/>
      <family val="2"/>
    </font>
    <font>
      <b/>
      <sz val="14"/>
      <color theme="1"/>
      <name val="Arial"/>
      <family val="2"/>
    </font>
    <font>
      <sz val="9"/>
      <color rgb="FF000000"/>
      <name val="Arial"/>
      <family val="2"/>
    </font>
    <font>
      <b/>
      <sz val="12"/>
      <color rgb="FF000000"/>
      <name val="Arial"/>
      <family val="2"/>
    </font>
    <font>
      <sz val="11"/>
      <color theme="1"/>
      <name val="Arial"/>
      <family val="2"/>
    </font>
    <font>
      <sz val="10"/>
      <color theme="1"/>
      <name val="Arial"/>
      <family val="2"/>
    </font>
    <font>
      <b/>
      <u/>
      <sz val="10"/>
      <name val="Arial"/>
      <family val="2"/>
    </font>
    <font>
      <sz val="10"/>
      <color rgb="FF000000"/>
      <name val="Arial"/>
      <family val="2"/>
    </font>
    <font>
      <b/>
      <sz val="8"/>
      <name val="Arial"/>
      <family val="2"/>
    </font>
    <font>
      <sz val="8"/>
      <color rgb="FF000000"/>
      <name val="Arial"/>
      <family val="2"/>
    </font>
    <font>
      <b/>
      <sz val="9"/>
      <name val="Arial"/>
      <family val="2"/>
    </font>
    <font>
      <b/>
      <sz val="10"/>
      <color rgb="FF9C0006"/>
      <name val="Arial"/>
      <family val="2"/>
    </font>
    <font>
      <b/>
      <sz val="10"/>
      <color theme="10"/>
      <name val="Arial"/>
      <family val="2"/>
    </font>
    <font>
      <b/>
      <sz val="14"/>
      <color rgb="FFFFFFFF"/>
      <name val="Arial "/>
    </font>
    <font>
      <sz val="11"/>
      <color theme="1"/>
      <name val="Arial "/>
    </font>
    <font>
      <b/>
      <sz val="11"/>
      <color theme="1"/>
      <name val="Arial "/>
    </font>
    <font>
      <b/>
      <sz val="12"/>
      <color theme="10"/>
      <name val="Arial "/>
    </font>
    <font>
      <b/>
      <sz val="11"/>
      <color theme="1"/>
      <name val="Arial"/>
      <family val="2"/>
    </font>
    <font>
      <sz val="11"/>
      <color theme="1"/>
      <name val="Aptos Narrow"/>
      <family val="2"/>
      <scheme val="minor"/>
    </font>
    <font>
      <b/>
      <sz val="11"/>
      <color theme="1"/>
      <name val="Aptos Narrow"/>
      <family val="2"/>
      <scheme val="minor"/>
    </font>
    <font>
      <b/>
      <u/>
      <sz val="11"/>
      <color theme="1"/>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rgb="FFFFF2CC"/>
      </patternFill>
    </fill>
    <fill>
      <patternFill patternType="solid">
        <fgColor rgb="FF1F4E78"/>
      </patternFill>
    </fill>
    <fill>
      <patternFill patternType="solid">
        <fgColor theme="3"/>
        <bgColor indexed="64"/>
      </patternFill>
    </fill>
    <fill>
      <patternFill patternType="solid">
        <fgColor rgb="FF1F4E78"/>
      </patternFill>
    </fill>
    <fill>
      <patternFill patternType="solid">
        <fgColor rgb="FFFFFF00"/>
        <bgColor indexed="64"/>
      </patternFill>
    </fill>
    <fill>
      <patternFill patternType="solid">
        <fgColor theme="2"/>
        <bgColor indexed="64"/>
      </patternFill>
    </fill>
    <fill>
      <patternFill patternType="solid">
        <fgColor rgb="FFDCE6F1"/>
      </patternFill>
    </fill>
    <fill>
      <patternFill patternType="solid">
        <fgColor rgb="FFD9EAF7"/>
      </patternFill>
    </fill>
    <fill>
      <patternFill patternType="solid">
        <fgColor rgb="FFE2F0D9"/>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2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000000"/>
      </bottom>
      <diagonal/>
    </border>
    <border>
      <left/>
      <right style="medium">
        <color rgb="FF000000"/>
      </right>
      <top style="medium">
        <color rgb="FF000000"/>
      </top>
      <bottom/>
      <diagonal/>
    </border>
    <border>
      <left style="medium">
        <color indexed="64"/>
      </left>
      <right style="thin">
        <color rgb="FF000000"/>
      </right>
      <top/>
      <bottom style="medium">
        <color indexed="64"/>
      </bottom>
      <diagonal/>
    </border>
    <border>
      <left style="medium">
        <color indexed="64"/>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right style="thin">
        <color rgb="FF000000"/>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s>
  <cellStyleXfs count="3">
    <xf numFmtId="0" fontId="0" fillId="0" borderId="0"/>
    <xf numFmtId="0" fontId="9" fillId="0" borderId="0"/>
    <xf numFmtId="42" fontId="28" fillId="0" borderId="0" applyFont="0" applyFill="0" applyBorder="0" applyAlignment="0" applyProtection="0"/>
  </cellStyleXfs>
  <cellXfs count="136">
    <xf numFmtId="0" fontId="0" fillId="0" borderId="0" xfId="0"/>
    <xf numFmtId="0" fontId="4" fillId="2" borderId="0" xfId="0" applyFont="1" applyFill="1"/>
    <xf numFmtId="0" fontId="4" fillId="2" borderId="0" xfId="0" applyFont="1" applyFill="1" applyAlignment="1">
      <alignment vertical="center"/>
    </xf>
    <xf numFmtId="0" fontId="5" fillId="5" borderId="6" xfId="0" applyFont="1" applyFill="1" applyBorder="1" applyAlignment="1">
      <alignment horizontal="center" vertical="center"/>
    </xf>
    <xf numFmtId="0" fontId="5" fillId="5" borderId="6" xfId="0" applyFont="1" applyFill="1" applyBorder="1" applyAlignment="1">
      <alignment horizontal="center" vertical="center" wrapText="1"/>
    </xf>
    <xf numFmtId="164" fontId="5" fillId="5" borderId="6" xfId="0" applyNumberFormat="1" applyFont="1" applyFill="1" applyBorder="1" applyAlignment="1">
      <alignment horizontal="center" vertical="center" wrapText="1"/>
    </xf>
    <xf numFmtId="0" fontId="7" fillId="2" borderId="0" xfId="0" applyFont="1" applyFill="1"/>
    <xf numFmtId="0" fontId="6" fillId="2" borderId="5" xfId="0" applyFont="1" applyFill="1" applyBorder="1" applyAlignment="1">
      <alignment horizontal="left" vertical="center"/>
    </xf>
    <xf numFmtId="165" fontId="6" fillId="2" borderId="5" xfId="0" applyNumberFormat="1" applyFont="1" applyFill="1" applyBorder="1" applyAlignment="1">
      <alignment horizontal="center" vertical="center"/>
    </xf>
    <xf numFmtId="0" fontId="6" fillId="3" borderId="5" xfId="0" applyFont="1" applyFill="1" applyBorder="1" applyAlignment="1">
      <alignment horizontal="left" vertical="center"/>
    </xf>
    <xf numFmtId="165" fontId="6" fillId="3" borderId="5"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3" borderId="10" xfId="0" applyFont="1" applyFill="1" applyBorder="1" applyAlignment="1">
      <alignment vertical="center"/>
    </xf>
    <xf numFmtId="0" fontId="4" fillId="3" borderId="13" xfId="0" applyFont="1" applyFill="1" applyBorder="1" applyAlignment="1">
      <alignment vertical="center"/>
    </xf>
    <xf numFmtId="166" fontId="4" fillId="0" borderId="16" xfId="0" applyNumberFormat="1" applyFont="1" applyBorder="1" applyAlignment="1" applyProtection="1">
      <alignment horizontal="center" vertical="center" wrapText="1"/>
      <protection locked="0"/>
    </xf>
    <xf numFmtId="0" fontId="3" fillId="3" borderId="17" xfId="0" applyFont="1" applyFill="1" applyBorder="1" applyAlignment="1">
      <alignment horizontal="center" vertical="center" wrapText="1"/>
    </xf>
    <xf numFmtId="164" fontId="3" fillId="9" borderId="4" xfId="0" applyNumberFormat="1" applyFont="1" applyFill="1" applyBorder="1" applyAlignment="1">
      <alignment horizontal="center" vertical="center" wrapText="1"/>
    </xf>
    <xf numFmtId="0" fontId="12" fillId="0" borderId="0" xfId="0" applyFont="1" applyAlignment="1">
      <alignment vertical="top" wrapText="1"/>
    </xf>
    <xf numFmtId="0" fontId="14" fillId="0" borderId="0" xfId="0" applyFont="1"/>
    <xf numFmtId="0" fontId="15" fillId="0" borderId="0" xfId="0" applyFont="1"/>
    <xf numFmtId="0" fontId="17" fillId="0" borderId="0" xfId="0" applyFont="1" applyAlignment="1">
      <alignment vertical="top" wrapText="1"/>
    </xf>
    <xf numFmtId="0" fontId="14" fillId="0" borderId="0" xfId="0" applyFont="1" applyAlignment="1">
      <alignment vertical="center"/>
    </xf>
    <xf numFmtId="0" fontId="7" fillId="0" borderId="0" xfId="0" applyFont="1" applyAlignment="1">
      <alignment vertical="center" wrapText="1"/>
    </xf>
    <xf numFmtId="0" fontId="3" fillId="0" borderId="0" xfId="0" applyFont="1" applyAlignment="1">
      <alignment vertical="center" wrapText="1"/>
    </xf>
    <xf numFmtId="0" fontId="17" fillId="0" borderId="0" xfId="0" applyFont="1" applyAlignment="1">
      <alignment vertical="center" wrapText="1"/>
    </xf>
    <xf numFmtId="0" fontId="15" fillId="0" borderId="0" xfId="0" applyFont="1" applyAlignment="1">
      <alignment vertical="center"/>
    </xf>
    <xf numFmtId="0" fontId="14" fillId="0" borderId="0" xfId="0" applyFont="1" applyAlignment="1">
      <alignment vertical="center" wrapText="1"/>
    </xf>
    <xf numFmtId="0" fontId="18" fillId="10" borderId="10" xfId="0" applyFont="1" applyFill="1" applyBorder="1" applyAlignment="1">
      <alignment horizontal="center" vertical="center" wrapText="1"/>
    </xf>
    <xf numFmtId="0" fontId="18" fillId="10" borderId="11"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19" fillId="0" borderId="23" xfId="0" applyFont="1" applyBorder="1" applyAlignment="1">
      <alignment vertical="center" wrapText="1"/>
    </xf>
    <xf numFmtId="0" fontId="19" fillId="0" borderId="10" xfId="0" applyFont="1" applyBorder="1" applyAlignment="1">
      <alignment vertical="center" wrapText="1"/>
    </xf>
    <xf numFmtId="0" fontId="19" fillId="0" borderId="13" xfId="0" applyFont="1" applyBorder="1" applyAlignment="1">
      <alignment vertical="center" wrapText="1"/>
    </xf>
    <xf numFmtId="0" fontId="19" fillId="0" borderId="24" xfId="0" applyFont="1" applyBorder="1" applyAlignment="1">
      <alignment vertical="center" wrapText="1"/>
    </xf>
    <xf numFmtId="0" fontId="19" fillId="0" borderId="6" xfId="0" applyFont="1" applyBorder="1" applyAlignment="1">
      <alignment vertical="center" wrapText="1"/>
    </xf>
    <xf numFmtId="0" fontId="19" fillId="0" borderId="22" xfId="0" applyFont="1" applyBorder="1" applyAlignment="1">
      <alignment vertical="center" wrapText="1"/>
    </xf>
    <xf numFmtId="0" fontId="19" fillId="0" borderId="0" xfId="0" applyFont="1" applyAlignment="1">
      <alignment vertical="center" wrapText="1"/>
    </xf>
    <xf numFmtId="0" fontId="19" fillId="0" borderId="11" xfId="0" applyFont="1" applyBorder="1" applyAlignment="1">
      <alignment vertical="center" wrapText="1"/>
    </xf>
    <xf numFmtId="0" fontId="19" fillId="0" borderId="14" xfId="0" applyFont="1" applyBorder="1" applyAlignment="1">
      <alignment vertical="center" wrapText="1"/>
    </xf>
    <xf numFmtId="0" fontId="15" fillId="0" borderId="0" xfId="0" applyFont="1" applyAlignment="1">
      <alignment vertical="center" wrapText="1"/>
    </xf>
    <xf numFmtId="0" fontId="20" fillId="10" borderId="10" xfId="0" applyFont="1" applyFill="1" applyBorder="1" applyAlignment="1">
      <alignment horizontal="center" vertical="center" wrapText="1"/>
    </xf>
    <xf numFmtId="0" fontId="20" fillId="10" borderId="6" xfId="0" applyFont="1" applyFill="1" applyBorder="1" applyAlignment="1">
      <alignment horizontal="center" vertical="center" wrapText="1"/>
    </xf>
    <xf numFmtId="0" fontId="20" fillId="0" borderId="13" xfId="0" applyFont="1" applyBorder="1" applyAlignment="1">
      <alignment horizontal="center" vertical="center" wrapText="1"/>
    </xf>
    <xf numFmtId="0" fontId="20" fillId="0" borderId="22" xfId="0" applyFont="1" applyBorder="1" applyAlignment="1">
      <alignment horizontal="center" vertical="center" wrapText="1"/>
    </xf>
    <xf numFmtId="0" fontId="20" fillId="10" borderId="11" xfId="0" applyFont="1" applyFill="1" applyBorder="1" applyAlignment="1">
      <alignment horizontal="center" vertical="center" wrapText="1"/>
    </xf>
    <xf numFmtId="0" fontId="20" fillId="0" borderId="14" xfId="0" applyFont="1" applyBorder="1" applyAlignment="1">
      <alignment horizontal="center" vertical="center" wrapText="1"/>
    </xf>
    <xf numFmtId="0" fontId="21" fillId="0" borderId="0" xfId="0" applyFont="1"/>
    <xf numFmtId="0" fontId="6" fillId="2" borderId="0" xfId="0" applyFont="1" applyFill="1"/>
    <xf numFmtId="0" fontId="4" fillId="0" borderId="0" xfId="0" applyFont="1"/>
    <xf numFmtId="0" fontId="22" fillId="0" borderId="0" xfId="1" applyFont="1"/>
    <xf numFmtId="0" fontId="24" fillId="0" borderId="0" xfId="0" applyFont="1"/>
    <xf numFmtId="0" fontId="25" fillId="0" borderId="0" xfId="0" applyFont="1"/>
    <xf numFmtId="0" fontId="26" fillId="0" borderId="0" xfId="1" applyFont="1"/>
    <xf numFmtId="164" fontId="3" fillId="2" borderId="4" xfId="0" applyNumberFormat="1" applyFont="1" applyFill="1" applyBorder="1" applyAlignment="1">
      <alignment horizontal="center" vertical="center" wrapText="1"/>
    </xf>
    <xf numFmtId="0" fontId="4" fillId="2" borderId="0" xfId="0" applyFont="1" applyFill="1" applyProtection="1">
      <protection hidden="1"/>
    </xf>
    <xf numFmtId="164" fontId="6" fillId="2" borderId="0" xfId="0" applyNumberFormat="1" applyFont="1" applyFill="1" applyAlignment="1" applyProtection="1">
      <alignment vertical="center"/>
      <protection hidden="1"/>
    </xf>
    <xf numFmtId="0" fontId="6" fillId="2" borderId="0" xfId="0" applyFont="1" applyFill="1" applyAlignment="1" applyProtection="1">
      <alignment vertical="center"/>
      <protection hidden="1"/>
    </xf>
    <xf numFmtId="0" fontId="4" fillId="13" borderId="4" xfId="0" applyFont="1" applyFill="1" applyBorder="1" applyAlignment="1" applyProtection="1">
      <alignment horizontal="left" vertical="center" wrapText="1"/>
      <protection locked="0"/>
    </xf>
    <xf numFmtId="1" fontId="4" fillId="13" borderId="4" xfId="0" applyNumberFormat="1" applyFont="1" applyFill="1" applyBorder="1" applyAlignment="1" applyProtection="1">
      <alignment horizontal="center" vertical="center" wrapText="1"/>
      <protection locked="0"/>
    </xf>
    <xf numFmtId="0" fontId="4" fillId="13" borderId="4" xfId="0" applyFont="1" applyFill="1" applyBorder="1" applyAlignment="1" applyProtection="1">
      <alignment horizontal="center" vertical="center" wrapText="1"/>
      <protection locked="0"/>
    </xf>
    <xf numFmtId="166" fontId="4" fillId="13" borderId="4" xfId="0" applyNumberFormat="1" applyFont="1" applyFill="1" applyBorder="1" applyAlignment="1" applyProtection="1">
      <alignment horizontal="center" vertical="center" wrapText="1"/>
      <protection locked="0"/>
    </xf>
    <xf numFmtId="164" fontId="3" fillId="13" borderId="4" xfId="0" applyNumberFormat="1" applyFont="1" applyFill="1" applyBorder="1" applyAlignment="1" applyProtection="1">
      <alignment horizontal="center" vertical="center" wrapText="1"/>
      <protection locked="0"/>
    </xf>
    <xf numFmtId="167" fontId="3" fillId="13" borderId="4" xfId="0" applyNumberFormat="1" applyFont="1" applyFill="1" applyBorder="1" applyAlignment="1" applyProtection="1">
      <alignment horizontal="center" vertical="center" wrapText="1"/>
      <protection locked="0"/>
    </xf>
    <xf numFmtId="168" fontId="3" fillId="9" borderId="4" xfId="0" applyNumberFormat="1" applyFont="1" applyFill="1" applyBorder="1" applyAlignment="1">
      <alignment horizontal="center" vertical="center" wrapText="1"/>
    </xf>
    <xf numFmtId="0" fontId="4" fillId="9" borderId="6" xfId="0" applyFont="1" applyFill="1" applyBorder="1" applyAlignment="1">
      <alignment vertical="center" wrapText="1"/>
    </xf>
    <xf numFmtId="0" fontId="4" fillId="3" borderId="3" xfId="0" applyFont="1" applyFill="1" applyBorder="1" applyAlignment="1">
      <alignment horizontal="center" vertical="center" wrapText="1"/>
    </xf>
    <xf numFmtId="0" fontId="1" fillId="11" borderId="0" xfId="0" applyFont="1" applyFill="1" applyAlignment="1">
      <alignment vertical="center" wrapText="1"/>
    </xf>
    <xf numFmtId="0" fontId="1" fillId="12" borderId="0" xfId="0" applyFont="1" applyFill="1" applyAlignment="1">
      <alignment vertical="center" wrapText="1"/>
    </xf>
    <xf numFmtId="0" fontId="14" fillId="0" borderId="0" xfId="0" applyFont="1" applyAlignment="1">
      <alignment vertical="top" wrapText="1"/>
    </xf>
    <xf numFmtId="49" fontId="14" fillId="0" borderId="0" xfId="0" applyNumberFormat="1" applyFont="1" applyAlignment="1">
      <alignment vertical="center"/>
    </xf>
    <xf numFmtId="0" fontId="27" fillId="14" borderId="0" xfId="0" applyFont="1" applyFill="1"/>
    <xf numFmtId="0" fontId="27" fillId="15" borderId="0" xfId="0" applyFont="1" applyFill="1"/>
    <xf numFmtId="0" fontId="27" fillId="16" borderId="0" xfId="0" applyFont="1" applyFill="1"/>
    <xf numFmtId="165" fontId="6" fillId="3" borderId="5" xfId="2" applyNumberFormat="1" applyFont="1" applyFill="1" applyBorder="1" applyAlignment="1">
      <alignment horizontal="center" vertical="center"/>
    </xf>
    <xf numFmtId="0" fontId="4" fillId="3" borderId="12" xfId="0" applyFont="1" applyFill="1" applyBorder="1" applyAlignment="1">
      <alignment vertical="center"/>
    </xf>
    <xf numFmtId="0" fontId="4" fillId="3" borderId="15" xfId="0" applyFont="1" applyFill="1" applyBorder="1" applyAlignment="1">
      <alignment vertical="center"/>
    </xf>
    <xf numFmtId="0" fontId="4" fillId="15" borderId="6" xfId="0" applyFont="1" applyFill="1" applyBorder="1" applyAlignment="1">
      <alignment vertical="center" wrapText="1"/>
    </xf>
    <xf numFmtId="0" fontId="6" fillId="2" borderId="10" xfId="0" applyFont="1" applyFill="1" applyBorder="1" applyAlignment="1" applyProtection="1">
      <alignment horizontal="left" vertical="center"/>
      <protection locked="0"/>
    </xf>
    <xf numFmtId="0" fontId="6" fillId="2" borderId="11" xfId="0" applyFont="1" applyFill="1" applyBorder="1" applyAlignment="1" applyProtection="1">
      <alignment horizontal="left" vertical="center"/>
      <protection locked="0"/>
    </xf>
    <xf numFmtId="0" fontId="6" fillId="2" borderId="12"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4" fillId="2" borderId="12" xfId="0" applyFont="1" applyFill="1" applyBorder="1" applyAlignment="1" applyProtection="1">
      <alignment horizontal="left" vertical="center"/>
      <protection locked="0"/>
    </xf>
    <xf numFmtId="169" fontId="6" fillId="2" borderId="10" xfId="0" applyNumberFormat="1" applyFont="1" applyFill="1" applyBorder="1" applyAlignment="1" applyProtection="1">
      <alignment horizontal="left" vertical="center"/>
      <protection locked="0"/>
    </xf>
    <xf numFmtId="169" fontId="6" fillId="2" borderId="11" xfId="0" applyNumberFormat="1" applyFont="1" applyFill="1" applyBorder="1" applyAlignment="1" applyProtection="1">
      <alignment horizontal="left" vertical="center"/>
      <protection locked="0"/>
    </xf>
    <xf numFmtId="169" fontId="6" fillId="2" borderId="12" xfId="0" applyNumberFormat="1" applyFont="1" applyFill="1" applyBorder="1" applyAlignment="1" applyProtection="1">
      <alignment horizontal="left" vertical="center"/>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49" fontId="6" fillId="2" borderId="10" xfId="0" applyNumberFormat="1" applyFont="1" applyFill="1" applyBorder="1" applyAlignment="1" applyProtection="1">
      <alignment horizontal="left" vertical="center" wrapText="1"/>
      <protection locked="0"/>
    </xf>
    <xf numFmtId="49" fontId="6" fillId="2" borderId="11" xfId="0" applyNumberFormat="1" applyFont="1" applyFill="1" applyBorder="1" applyAlignment="1" applyProtection="1">
      <alignment horizontal="left" vertical="center" wrapText="1"/>
      <protection locked="0"/>
    </xf>
    <xf numFmtId="49" fontId="6" fillId="2" borderId="12" xfId="0" applyNumberFormat="1" applyFont="1" applyFill="1" applyBorder="1" applyAlignment="1" applyProtection="1">
      <alignment horizontal="left" vertical="center" wrapText="1"/>
      <protection locked="0"/>
    </xf>
    <xf numFmtId="0" fontId="10" fillId="4" borderId="16" xfId="0" applyFont="1" applyFill="1" applyBorder="1" applyAlignment="1">
      <alignment horizontal="left" vertical="center" wrapText="1"/>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4" fillId="3" borderId="12" xfId="0" applyFont="1" applyFill="1" applyBorder="1" applyAlignment="1">
      <alignment horizontal="left" vertical="center"/>
    </xf>
    <xf numFmtId="0" fontId="11" fillId="3" borderId="6" xfId="0" applyFont="1" applyFill="1" applyBorder="1" applyAlignment="1">
      <alignment horizontal="center" vertical="center" wrapText="1"/>
    </xf>
    <xf numFmtId="0" fontId="0" fillId="0" borderId="11" xfId="0" applyBorder="1"/>
    <xf numFmtId="0" fontId="0" fillId="0" borderId="12" xfId="0" applyBorder="1"/>
    <xf numFmtId="14" fontId="4" fillId="2" borderId="10" xfId="0" applyNumberFormat="1" applyFont="1" applyFill="1" applyBorder="1" applyAlignment="1" applyProtection="1">
      <alignment horizontal="left" vertical="center"/>
      <protection locked="0"/>
    </xf>
    <xf numFmtId="14" fontId="4" fillId="2" borderId="12" xfId="0" applyNumberFormat="1" applyFont="1" applyFill="1" applyBorder="1" applyAlignment="1" applyProtection="1">
      <alignment horizontal="left" vertical="center"/>
      <protection locked="0"/>
    </xf>
    <xf numFmtId="0" fontId="13" fillId="0" borderId="0" xfId="0" applyFont="1" applyAlignment="1">
      <alignment horizontal="center" vertical="center"/>
    </xf>
    <xf numFmtId="0" fontId="14" fillId="0" borderId="0" xfId="0" applyFont="1" applyAlignment="1">
      <alignment vertical="center"/>
    </xf>
    <xf numFmtId="0" fontId="3" fillId="0" borderId="19" xfId="0" applyFont="1" applyBorder="1" applyAlignment="1">
      <alignment vertical="center" wrapText="1"/>
    </xf>
    <xf numFmtId="0" fontId="0" fillId="0" borderId="20" xfId="0" applyBorder="1"/>
    <xf numFmtId="0" fontId="3" fillId="10" borderId="19" xfId="0" applyFont="1" applyFill="1" applyBorder="1" applyAlignment="1">
      <alignment horizontal="center" vertical="center"/>
    </xf>
    <xf numFmtId="0" fontId="3" fillId="10" borderId="19" xfId="0" applyFont="1" applyFill="1" applyBorder="1" applyAlignment="1">
      <alignment vertical="center" wrapText="1"/>
    </xf>
    <xf numFmtId="0" fontId="6" fillId="0" borderId="0" xfId="0" applyFont="1" applyAlignment="1">
      <alignment vertical="center" wrapText="1"/>
    </xf>
    <xf numFmtId="0" fontId="15" fillId="0" borderId="0" xfId="0" applyFont="1" applyAlignment="1">
      <alignment vertical="center"/>
    </xf>
    <xf numFmtId="0" fontId="3" fillId="0" borderId="6" xfId="0" applyFont="1" applyBorder="1" applyAlignment="1">
      <alignment vertical="center" wrapText="1"/>
    </xf>
    <xf numFmtId="0" fontId="3" fillId="0" borderId="0" xfId="0" applyFont="1" applyAlignment="1">
      <alignment vertical="center" wrapText="1"/>
    </xf>
    <xf numFmtId="0" fontId="20" fillId="0" borderId="18" xfId="0" applyFont="1" applyBorder="1" applyAlignment="1">
      <alignment horizontal="center" vertical="center" wrapText="1"/>
    </xf>
    <xf numFmtId="0" fontId="0" fillId="0" borderId="21" xfId="0" applyBorder="1"/>
    <xf numFmtId="0" fontId="20" fillId="10" borderId="19" xfId="0" applyFont="1" applyFill="1" applyBorder="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0" fontId="6" fillId="8" borderId="0" xfId="0" applyFont="1" applyFill="1" applyAlignment="1">
      <alignment vertical="center" wrapText="1"/>
    </xf>
    <xf numFmtId="0" fontId="17" fillId="0" borderId="0" xfId="0" applyFont="1" applyAlignment="1">
      <alignment horizontal="left" vertical="center" wrapText="1"/>
    </xf>
    <xf numFmtId="0" fontId="0" fillId="0" borderId="15" xfId="0" applyBorder="1"/>
    <xf numFmtId="0" fontId="3" fillId="0" borderId="18" xfId="0" applyFont="1" applyBorder="1" applyAlignment="1">
      <alignment vertical="center" wrapText="1"/>
    </xf>
    <xf numFmtId="0" fontId="0" fillId="0" borderId="14" xfId="0" applyBorder="1"/>
    <xf numFmtId="0" fontId="20" fillId="0" borderId="18" xfId="0" applyFont="1" applyBorder="1" applyAlignment="1">
      <alignment horizontal="left" vertical="center" wrapText="1"/>
    </xf>
    <xf numFmtId="0" fontId="7" fillId="0" borderId="0" xfId="0" applyFont="1" applyAlignment="1">
      <alignment vertical="center" wrapText="1"/>
    </xf>
    <xf numFmtId="0" fontId="6" fillId="2" borderId="0" xfId="0" applyFont="1" applyFill="1" applyAlignment="1">
      <alignment horizontal="left"/>
    </xf>
    <xf numFmtId="0" fontId="7" fillId="2" borderId="0" xfId="0" applyFont="1" applyFill="1"/>
    <xf numFmtId="0" fontId="6" fillId="2" borderId="0" xfId="0" applyFont="1" applyFill="1" applyAlignment="1">
      <alignment horizontal="center"/>
    </xf>
    <xf numFmtId="0" fontId="1" fillId="3" borderId="5" xfId="0" applyFont="1" applyFill="1" applyBorder="1" applyAlignment="1">
      <alignment horizontal="center" vertical="center"/>
    </xf>
    <xf numFmtId="0" fontId="0" fillId="0" borderId="8" xfId="0" applyBorder="1"/>
    <xf numFmtId="0" fontId="0" fillId="0" borderId="9" xfId="0" applyBorder="1"/>
    <xf numFmtId="0" fontId="6" fillId="3" borderId="5" xfId="0" applyFont="1" applyFill="1" applyBorder="1" applyAlignment="1">
      <alignment horizontal="center" vertical="center"/>
    </xf>
    <xf numFmtId="0" fontId="0" fillId="0" borderId="7" xfId="0" applyBorder="1"/>
    <xf numFmtId="0" fontId="2" fillId="3" borderId="5" xfId="0" applyFont="1" applyFill="1" applyBorder="1" applyAlignment="1">
      <alignment horizontal="center"/>
    </xf>
    <xf numFmtId="0" fontId="23" fillId="7" borderId="0" xfId="0" applyFont="1" applyFill="1" applyAlignment="1">
      <alignment horizontal="center" vertical="center"/>
    </xf>
    <xf numFmtId="0" fontId="24" fillId="0" borderId="0" xfId="0" applyFont="1"/>
  </cellXfs>
  <cellStyles count="3">
    <cellStyle name="Hipervínculo" xfId="1" builtinId="8"/>
    <cellStyle name="Moneda [0]" xfId="2" builtinId="7"/>
    <cellStyle name="Normal" xfId="0" builtinId="0"/>
  </cellStyles>
  <dxfs count="7">
    <dxf>
      <font>
        <color rgb="FF9C0006"/>
      </font>
      <fill>
        <patternFill patternType="solid">
          <fgColor rgb="FFFFC7CE"/>
        </patternFill>
      </fill>
    </dxf>
    <dxf>
      <font>
        <color rgb="FF7F7F7F"/>
      </font>
      <fill>
        <patternFill patternType="solid">
          <fgColor rgb="FFE7E6E6"/>
        </patternFill>
      </fill>
    </dxf>
    <dxf>
      <fill>
        <patternFill patternType="solid">
          <fgColor rgb="FFE2F0D9"/>
        </patternFill>
      </fill>
    </dxf>
    <dxf>
      <fill>
        <patternFill patternType="solid">
          <fgColor rgb="FFE2F0D9"/>
        </patternFill>
      </fill>
    </dxf>
    <dxf>
      <font>
        <color rgb="FF7F7F7F"/>
      </font>
      <fill>
        <patternFill patternType="solid">
          <fgColor rgb="FFE7E6E6"/>
        </patternFill>
      </fill>
    </dxf>
    <dxf>
      <font>
        <color rgb="FF9C0006"/>
      </font>
      <fill>
        <patternFill patternType="solid">
          <fgColor rgb="FFFFC7CE"/>
        </patternFill>
      </fill>
    </dxf>
    <dxf>
      <fill>
        <patternFill patternType="solid">
          <f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0</xdr:rowOff>
    </xdr:from>
    <xdr:to>
      <xdr:col>3</xdr:col>
      <xdr:colOff>28575</xdr:colOff>
      <xdr:row>3</xdr:row>
      <xdr:rowOff>38100</xdr:rowOff>
    </xdr:to>
    <xdr:pic>
      <xdr:nvPicPr>
        <xdr:cNvPr id="4" name="Imagen 3" descr="Logotipo&#10;&#10;Descripción generada automáticamente">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srcRect l="7240" t="10539" r="6497" b="18033"/>
        <a:stretch>
          <a:fillRect/>
        </a:stretch>
      </xdr:blipFill>
      <xdr:spPr bwMode="auto">
        <a:xfrm>
          <a:off x="190500" y="0"/>
          <a:ext cx="1247775" cy="581025"/>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1295400</xdr:colOff>
      <xdr:row>2</xdr:row>
      <xdr:rowOff>257175</xdr:rowOff>
    </xdr:to>
    <xdr:pic>
      <xdr:nvPicPr>
        <xdr:cNvPr id="2" name="Imagen 1" descr="Logotipo&#10;&#10;Descripción generada automáticamente">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srcRect l="7240" t="10539" r="6497" b="18033"/>
        <a:stretch>
          <a:fillRect/>
        </a:stretch>
      </xdr:blipFill>
      <xdr:spPr bwMode="auto">
        <a:xfrm>
          <a:off x="238125" y="0"/>
          <a:ext cx="1247775" cy="581025"/>
        </a:xfrm>
        <a:prstGeom prst="rect">
          <a:avLst/>
        </a:prstGeom>
        <a:ln>
          <a:noFill/>
          <a:prstDash val="solid"/>
        </a:ln>
      </xdr:spPr>
    </xdr:pic>
    <xdr:clientData/>
  </xdr:twoCellAnchor>
  <xdr:twoCellAnchor editAs="oneCell">
    <xdr:from>
      <xdr:col>1</xdr:col>
      <xdr:colOff>1638301</xdr:colOff>
      <xdr:row>0</xdr:row>
      <xdr:rowOff>0</xdr:rowOff>
    </xdr:from>
    <xdr:to>
      <xdr:col>4</xdr:col>
      <xdr:colOff>295276</xdr:colOff>
      <xdr:row>2</xdr:row>
      <xdr:rowOff>289560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828801" y="0"/>
          <a:ext cx="1657350" cy="61341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142875</xdr:colOff>
      <xdr:row>0</xdr:row>
      <xdr:rowOff>76200</xdr:rowOff>
    </xdr:from>
    <xdr:to>
      <xdr:col>2</xdr:col>
      <xdr:colOff>885825</xdr:colOff>
      <xdr:row>1</xdr:row>
      <xdr:rowOff>552450</xdr:rowOff>
    </xdr:to>
    <xdr:pic>
      <xdr:nvPicPr>
        <xdr:cNvPr id="4" name="Imagen 3" descr="Logotipo&#10;&#10;Descripción generada automáticamente">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cstate="print"/>
        <a:srcRect l="7240" t="10539" r="6497" b="18033"/>
        <a:stretch>
          <a:fillRect/>
        </a:stretch>
      </xdr:blipFill>
      <xdr:spPr bwMode="auto">
        <a:xfrm>
          <a:off x="247650" y="76200"/>
          <a:ext cx="1247775" cy="581025"/>
        </a:xfrm>
        <a:prstGeom prst="rect">
          <a:avLst/>
        </a:prstGeom>
        <a:ln>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1323975</xdr:colOff>
      <xdr:row>1</xdr:row>
      <xdr:rowOff>19050</xdr:rowOff>
    </xdr:to>
    <xdr:pic>
      <xdr:nvPicPr>
        <xdr:cNvPr id="2" name="Imagen 1" descr="Logotipo&#10;&#10;Descripción generada automáticamente">
          <a:extLst>
            <a:ext uri="{FF2B5EF4-FFF2-40B4-BE49-F238E27FC236}">
              <a16:creationId xmlns:a16="http://schemas.microsoft.com/office/drawing/2014/main" id="{34B741EB-4992-4DC5-ABA9-F2DB4CD8D537}"/>
            </a:ext>
          </a:extLst>
        </xdr:cNvPr>
        <xdr:cNvPicPr>
          <a:picLocks noChangeAspect="1"/>
        </xdr:cNvPicPr>
      </xdr:nvPicPr>
      <xdr:blipFill rotWithShape="1">
        <a:blip xmlns:r="http://schemas.openxmlformats.org/officeDocument/2006/relationships" r:embed="rId1" cstate="print"/>
        <a:srcRect l="7240" t="10539" r="6497" b="18033"/>
        <a:stretch>
          <a:fillRect/>
        </a:stretch>
      </xdr:blipFill>
      <xdr:spPr bwMode="auto">
        <a:xfrm>
          <a:off x="76200" y="0"/>
          <a:ext cx="1247775" cy="581025"/>
        </a:xfrm>
        <a:prstGeom prst="rect">
          <a:avLst/>
        </a:prstGeom>
        <a:ln>
          <a:noFill/>
          <a:prstDash val="solid"/>
        </a:ln>
      </xdr:spPr>
    </xdr:pic>
    <xdr:clientData/>
  </xdr:twoCellAnchor>
  <xdr:twoCellAnchor editAs="oneCell">
    <xdr:from>
      <xdr:col>0</xdr:col>
      <xdr:colOff>1600200</xdr:colOff>
      <xdr:row>0</xdr:row>
      <xdr:rowOff>0</xdr:rowOff>
    </xdr:from>
    <xdr:to>
      <xdr:col>0</xdr:col>
      <xdr:colOff>3257550</xdr:colOff>
      <xdr:row>1</xdr:row>
      <xdr:rowOff>51435</xdr:rowOff>
    </xdr:to>
    <xdr:pic>
      <xdr:nvPicPr>
        <xdr:cNvPr id="3" name="Imagen 2">
          <a:extLst>
            <a:ext uri="{FF2B5EF4-FFF2-40B4-BE49-F238E27FC236}">
              <a16:creationId xmlns:a16="http://schemas.microsoft.com/office/drawing/2014/main" id="{1BD60C1E-24D3-4F06-8927-1C34AC85D80C}"/>
            </a:ext>
          </a:extLst>
        </xdr:cNvPr>
        <xdr:cNvPicPr>
          <a:picLocks noChangeAspect="1"/>
        </xdr:cNvPicPr>
      </xdr:nvPicPr>
      <xdr:blipFill>
        <a:blip xmlns:r="http://schemas.openxmlformats.org/officeDocument/2006/relationships" r:embed="rId2"/>
        <a:stretch>
          <a:fillRect/>
        </a:stretch>
      </xdr:blipFill>
      <xdr:spPr>
        <a:xfrm>
          <a:off x="1600200" y="0"/>
          <a:ext cx="1657350" cy="61341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duana.cl/tipo-de-cambio-2020-2024/aduana/2019-12-27/112312.html"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duana.cl/tipo-de-cambio-2020-2024/aduana/2019-12-27/11231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7"/>
  <sheetViews>
    <sheetView showGridLines="0" zoomScaleNormal="100" workbookViewId="0">
      <selection activeCell="Q23" sqref="Q23"/>
    </sheetView>
  </sheetViews>
  <sheetFormatPr baseColWidth="10" defaultColWidth="9.140625" defaultRowHeight="14.25"/>
  <cols>
    <col min="1" max="1" width="2" style="22" customWidth="1"/>
    <col min="2" max="2" width="4.140625" style="21" customWidth="1"/>
    <col min="3" max="3" width="15" style="21" customWidth="1"/>
    <col min="4" max="4" width="12" style="21" customWidth="1"/>
    <col min="5" max="5" width="11" style="21" customWidth="1"/>
    <col min="6" max="9" width="10" style="21" customWidth="1"/>
    <col min="10" max="10" width="13.5703125" style="21" customWidth="1"/>
    <col min="11" max="11" width="10" style="21" customWidth="1"/>
    <col min="12" max="13" width="11" style="21" customWidth="1"/>
    <col min="14" max="14" width="10" style="21" customWidth="1"/>
    <col min="15" max="15" width="14" style="21" customWidth="1"/>
    <col min="16" max="16" width="3.28515625" style="21" customWidth="1"/>
    <col min="17" max="16384" width="9.140625" style="21"/>
  </cols>
  <sheetData>
    <row r="1" spans="1:15">
      <c r="B1" s="20"/>
      <c r="C1" s="20"/>
      <c r="D1" s="20"/>
      <c r="E1" s="20"/>
      <c r="F1" s="20"/>
      <c r="G1" s="20"/>
      <c r="H1" s="20"/>
      <c r="I1" s="20"/>
      <c r="J1" s="20"/>
      <c r="K1" s="20"/>
      <c r="L1" s="20"/>
      <c r="M1" s="20"/>
      <c r="N1" s="20"/>
      <c r="O1" s="20"/>
    </row>
    <row r="2" spans="1:15">
      <c r="B2" s="20"/>
      <c r="C2" s="20"/>
      <c r="D2" s="20"/>
      <c r="E2" s="20"/>
      <c r="F2" s="20"/>
      <c r="G2" s="20"/>
      <c r="H2" s="20"/>
      <c r="I2" s="20"/>
      <c r="J2" s="20"/>
      <c r="K2" s="20"/>
      <c r="L2" s="20"/>
      <c r="M2" s="20"/>
      <c r="N2" s="20"/>
      <c r="O2" s="20"/>
    </row>
    <row r="3" spans="1:15">
      <c r="B3" s="20"/>
      <c r="C3" s="20"/>
      <c r="D3" s="20"/>
      <c r="E3" s="20"/>
      <c r="F3" s="20"/>
      <c r="G3" s="20"/>
      <c r="H3" s="20"/>
      <c r="I3" s="20"/>
      <c r="J3" s="20"/>
      <c r="K3" s="20"/>
      <c r="L3" s="20"/>
      <c r="M3" s="20"/>
      <c r="N3" s="20"/>
      <c r="O3" s="20"/>
    </row>
    <row r="4" spans="1:15">
      <c r="B4" s="20"/>
      <c r="C4" s="20"/>
      <c r="D4" s="20"/>
      <c r="E4" s="20"/>
      <c r="F4" s="20"/>
      <c r="G4" s="20"/>
      <c r="H4" s="20"/>
      <c r="I4" s="20"/>
      <c r="J4" s="20"/>
      <c r="K4" s="20"/>
      <c r="L4" s="20"/>
      <c r="M4" s="20"/>
      <c r="N4" s="20"/>
      <c r="O4" s="20"/>
    </row>
    <row r="5" spans="1:15" s="24" customFormat="1" ht="18" customHeight="1">
      <c r="A5" s="28"/>
      <c r="B5" s="103" t="s">
        <v>44</v>
      </c>
      <c r="C5" s="104"/>
      <c r="D5" s="104"/>
      <c r="E5" s="104"/>
      <c r="F5" s="104"/>
      <c r="G5" s="104"/>
      <c r="H5" s="104"/>
      <c r="I5" s="104"/>
      <c r="J5" s="104"/>
      <c r="K5" s="104"/>
      <c r="L5" s="104"/>
      <c r="M5" s="104"/>
      <c r="N5" s="104"/>
      <c r="O5" s="104"/>
    </row>
    <row r="6" spans="1:15" s="24" customFormat="1" ht="18" customHeight="1">
      <c r="A6" s="28"/>
      <c r="B6" s="103" t="s">
        <v>45</v>
      </c>
      <c r="C6" s="104"/>
      <c r="D6" s="104"/>
      <c r="E6" s="104"/>
      <c r="F6" s="104"/>
      <c r="G6" s="104"/>
      <c r="H6" s="104"/>
      <c r="I6" s="104"/>
      <c r="J6" s="104"/>
      <c r="K6" s="104"/>
      <c r="L6" s="104"/>
      <c r="M6" s="104"/>
      <c r="N6" s="104"/>
      <c r="O6" s="104"/>
    </row>
    <row r="7" spans="1:15" s="24" customFormat="1" ht="18" customHeight="1">
      <c r="A7" s="28"/>
      <c r="B7" s="103" t="s">
        <v>46</v>
      </c>
      <c r="C7" s="104"/>
      <c r="D7" s="104"/>
      <c r="E7" s="104"/>
      <c r="F7" s="104"/>
      <c r="G7" s="104"/>
      <c r="H7" s="104"/>
      <c r="I7" s="104"/>
      <c r="J7" s="104"/>
      <c r="K7" s="104"/>
      <c r="L7" s="104"/>
      <c r="M7" s="104"/>
      <c r="N7" s="104"/>
      <c r="O7" s="104"/>
    </row>
    <row r="8" spans="1:15" s="24" customFormat="1" ht="18" customHeight="1">
      <c r="A8" s="28"/>
      <c r="B8" s="103" t="s">
        <v>47</v>
      </c>
      <c r="C8" s="104"/>
      <c r="D8" s="104"/>
      <c r="E8" s="104"/>
      <c r="F8" s="104"/>
      <c r="G8" s="104"/>
      <c r="H8" s="104"/>
      <c r="I8" s="104"/>
      <c r="J8" s="104"/>
      <c r="K8" s="104"/>
      <c r="L8" s="104"/>
      <c r="M8" s="104"/>
      <c r="N8" s="104"/>
      <c r="O8" s="104"/>
    </row>
    <row r="9" spans="1:15" s="22" customFormat="1" ht="12.75" customHeight="1">
      <c r="B9" s="23"/>
      <c r="C9" s="23"/>
      <c r="D9" s="23"/>
      <c r="E9" s="23"/>
      <c r="F9" s="23"/>
      <c r="G9" s="23"/>
      <c r="H9" s="23"/>
      <c r="I9" s="23"/>
      <c r="J9" s="23"/>
      <c r="K9" s="23"/>
      <c r="L9" s="23"/>
      <c r="M9" s="23"/>
      <c r="N9" s="23"/>
      <c r="O9" s="23"/>
    </row>
    <row r="10" spans="1:15" s="22" customFormat="1" ht="12.75" customHeight="1">
      <c r="B10" s="23"/>
      <c r="C10" s="23"/>
      <c r="D10" s="23"/>
      <c r="E10" s="23"/>
      <c r="F10" s="23"/>
      <c r="G10" s="23"/>
      <c r="H10" s="23"/>
      <c r="I10" s="23"/>
      <c r="J10" s="23"/>
      <c r="K10" s="23"/>
      <c r="L10" s="23"/>
      <c r="M10" s="23"/>
      <c r="N10" s="23"/>
      <c r="O10" s="23"/>
    </row>
    <row r="11" spans="1:15" s="28" customFormat="1" ht="14.1" customHeight="1">
      <c r="B11" s="109" t="s">
        <v>880</v>
      </c>
      <c r="C11" s="110"/>
      <c r="D11" s="110"/>
      <c r="E11" s="110"/>
      <c r="F11" s="110"/>
      <c r="G11" s="110"/>
      <c r="H11" s="110"/>
      <c r="I11" s="110"/>
      <c r="J11" s="110"/>
      <c r="K11" s="110"/>
      <c r="L11" s="110"/>
      <c r="M11" s="110"/>
      <c r="N11" s="110"/>
      <c r="O11" s="110"/>
    </row>
    <row r="12" spans="1:15" s="28" customFormat="1" ht="14.1" customHeight="1">
      <c r="B12" s="110"/>
      <c r="C12" s="110"/>
      <c r="D12" s="110"/>
      <c r="E12" s="110"/>
      <c r="F12" s="110"/>
      <c r="G12" s="110"/>
      <c r="H12" s="110"/>
      <c r="I12" s="110"/>
      <c r="J12" s="110"/>
      <c r="K12" s="110"/>
      <c r="L12" s="110"/>
      <c r="M12" s="110"/>
      <c r="N12" s="110"/>
      <c r="O12" s="110"/>
    </row>
    <row r="13" spans="1:15" s="28" customFormat="1" ht="12.75" customHeight="1">
      <c r="B13" s="27"/>
      <c r="C13" s="27"/>
      <c r="D13" s="27"/>
      <c r="E13" s="27"/>
      <c r="F13" s="27"/>
      <c r="G13" s="27"/>
      <c r="H13" s="27"/>
      <c r="I13" s="27"/>
      <c r="J13" s="27"/>
      <c r="K13" s="27"/>
      <c r="L13" s="27"/>
      <c r="M13" s="27"/>
      <c r="N13" s="27"/>
      <c r="O13" s="27"/>
    </row>
    <row r="14" spans="1:15" s="28" customFormat="1" ht="12.75" customHeight="1">
      <c r="B14" s="112" t="s">
        <v>48</v>
      </c>
      <c r="C14" s="110"/>
      <c r="D14" s="110"/>
      <c r="E14" s="110"/>
      <c r="F14" s="110"/>
      <c r="G14" s="110"/>
      <c r="H14" s="110"/>
      <c r="I14" s="110"/>
      <c r="J14" s="110"/>
      <c r="K14" s="110"/>
      <c r="L14" s="110"/>
      <c r="M14" s="110"/>
      <c r="N14" s="110"/>
      <c r="O14" s="110"/>
    </row>
    <row r="15" spans="1:15" s="28" customFormat="1" ht="13.5" customHeight="1" thickBot="1">
      <c r="B15" s="27"/>
      <c r="C15" s="27"/>
      <c r="D15" s="27"/>
      <c r="E15" s="27"/>
      <c r="F15" s="27"/>
      <c r="G15" s="27"/>
      <c r="H15" s="27"/>
      <c r="I15" s="27"/>
      <c r="J15" s="27"/>
      <c r="K15" s="27"/>
      <c r="L15" s="27"/>
      <c r="M15" s="27"/>
      <c r="N15" s="27"/>
      <c r="O15" s="27"/>
    </row>
    <row r="16" spans="1:15" s="28" customFormat="1" ht="13.5" customHeight="1" thickBot="1">
      <c r="B16" s="27"/>
      <c r="C16" s="107" t="s">
        <v>49</v>
      </c>
      <c r="D16" s="99"/>
      <c r="E16" s="99"/>
      <c r="F16" s="99"/>
      <c r="G16" s="106"/>
      <c r="H16" s="107" t="s">
        <v>50</v>
      </c>
      <c r="I16" s="99"/>
      <c r="J16" s="99"/>
      <c r="K16" s="99"/>
      <c r="L16" s="99"/>
      <c r="M16" s="99"/>
      <c r="N16" s="100"/>
      <c r="O16" s="27"/>
    </row>
    <row r="17" spans="1:18" s="28" customFormat="1" ht="13.5" customHeight="1" thickBot="1">
      <c r="B17" s="27"/>
      <c r="C17" s="111" t="s">
        <v>5</v>
      </c>
      <c r="D17" s="99"/>
      <c r="E17" s="99"/>
      <c r="F17" s="99"/>
      <c r="G17" s="100"/>
      <c r="H17" s="105"/>
      <c r="I17" s="99"/>
      <c r="J17" s="99"/>
      <c r="K17" s="99"/>
      <c r="L17" s="99"/>
      <c r="M17" s="99"/>
      <c r="N17" s="100"/>
      <c r="O17" s="27"/>
    </row>
    <row r="18" spans="1:18" s="28" customFormat="1" ht="13.5" customHeight="1" thickBot="1">
      <c r="B18" s="27"/>
      <c r="C18" s="105" t="s">
        <v>51</v>
      </c>
      <c r="D18" s="99"/>
      <c r="E18" s="99"/>
      <c r="F18" s="99"/>
      <c r="G18" s="106"/>
      <c r="H18" s="105"/>
      <c r="I18" s="99"/>
      <c r="J18" s="99"/>
      <c r="K18" s="99"/>
      <c r="L18" s="99"/>
      <c r="M18" s="99"/>
      <c r="N18" s="100"/>
      <c r="O18" s="27"/>
    </row>
    <row r="19" spans="1:18" s="28" customFormat="1" ht="13.5" customHeight="1" thickBot="1">
      <c r="B19" s="27"/>
      <c r="C19" s="105" t="s">
        <v>52</v>
      </c>
      <c r="D19" s="99"/>
      <c r="E19" s="99"/>
      <c r="F19" s="99"/>
      <c r="G19" s="106"/>
      <c r="H19" s="105"/>
      <c r="I19" s="99"/>
      <c r="J19" s="99"/>
      <c r="K19" s="99"/>
      <c r="L19" s="99"/>
      <c r="M19" s="99"/>
      <c r="N19" s="100"/>
      <c r="O19" s="27"/>
    </row>
    <row r="20" spans="1:18" s="28" customFormat="1" ht="13.5" customHeight="1" thickBot="1">
      <c r="B20" s="27"/>
      <c r="C20" s="105" t="s">
        <v>53</v>
      </c>
      <c r="D20" s="99"/>
      <c r="E20" s="99"/>
      <c r="F20" s="99"/>
      <c r="G20" s="106"/>
      <c r="H20" s="105"/>
      <c r="I20" s="99"/>
      <c r="J20" s="99"/>
      <c r="K20" s="99"/>
      <c r="L20" s="99"/>
      <c r="M20" s="99"/>
      <c r="N20" s="100"/>
      <c r="O20" s="27"/>
      <c r="R20" s="28" t="s">
        <v>105</v>
      </c>
    </row>
    <row r="21" spans="1:18" s="28" customFormat="1" ht="13.5" customHeight="1" thickBot="1">
      <c r="B21" s="27"/>
      <c r="C21" s="121" t="s">
        <v>1</v>
      </c>
      <c r="D21" s="122"/>
      <c r="E21" s="122"/>
      <c r="F21" s="122"/>
      <c r="G21" s="114"/>
      <c r="H21" s="121"/>
      <c r="I21" s="122"/>
      <c r="J21" s="122"/>
      <c r="K21" s="122"/>
      <c r="L21" s="122"/>
      <c r="M21" s="122"/>
      <c r="N21" s="120"/>
      <c r="O21" s="27"/>
    </row>
    <row r="22" spans="1:18" s="28" customFormat="1" ht="12.75" customHeight="1">
      <c r="B22" s="27"/>
      <c r="C22" s="27"/>
      <c r="D22" s="27"/>
      <c r="E22" s="27"/>
      <c r="F22" s="27"/>
      <c r="G22" s="27"/>
      <c r="H22" s="27"/>
      <c r="I22" s="27"/>
      <c r="J22" s="27"/>
      <c r="K22" s="27"/>
      <c r="L22" s="27"/>
      <c r="M22" s="27"/>
      <c r="N22" s="27"/>
      <c r="O22" s="27"/>
    </row>
    <row r="23" spans="1:18" s="28" customFormat="1" ht="12.75" customHeight="1">
      <c r="B23" s="112" t="s">
        <v>54</v>
      </c>
      <c r="C23" s="110"/>
      <c r="D23" s="110"/>
      <c r="E23" s="110"/>
      <c r="F23" s="110"/>
      <c r="G23" s="110"/>
      <c r="H23" s="110"/>
      <c r="I23" s="110"/>
      <c r="J23" s="110"/>
      <c r="K23" s="110"/>
      <c r="L23" s="110"/>
      <c r="M23" s="110"/>
      <c r="N23" s="110"/>
      <c r="O23" s="110"/>
    </row>
    <row r="24" spans="1:18" s="28" customFormat="1" ht="12.75" customHeight="1">
      <c r="B24" s="27"/>
      <c r="C24" s="27"/>
      <c r="D24" s="27"/>
      <c r="E24" s="27"/>
      <c r="F24" s="27"/>
      <c r="G24" s="27"/>
      <c r="H24" s="27"/>
      <c r="I24" s="27"/>
      <c r="J24" s="27"/>
      <c r="K24" s="27"/>
      <c r="L24" s="27"/>
      <c r="M24" s="27"/>
      <c r="N24" s="27"/>
      <c r="O24" s="27"/>
    </row>
    <row r="25" spans="1:18" s="28" customFormat="1" ht="24.75" customHeight="1">
      <c r="B25" s="117" t="s">
        <v>55</v>
      </c>
      <c r="C25" s="110"/>
      <c r="D25" s="110"/>
      <c r="E25" s="110"/>
      <c r="F25" s="110"/>
      <c r="G25" s="110"/>
      <c r="H25" s="110"/>
      <c r="I25" s="110"/>
      <c r="J25" s="110"/>
      <c r="K25" s="110"/>
      <c r="L25" s="110"/>
      <c r="M25" s="110"/>
      <c r="N25" s="110"/>
      <c r="O25" s="110"/>
    </row>
    <row r="26" spans="1:18" s="28" customFormat="1" ht="12.75" customHeight="1">
      <c r="B26" s="27"/>
      <c r="C26" s="27"/>
      <c r="D26" s="27"/>
      <c r="E26" s="27"/>
      <c r="F26" s="27"/>
      <c r="G26" s="27"/>
      <c r="H26" s="27"/>
      <c r="I26" s="27"/>
      <c r="J26" s="27"/>
      <c r="K26" s="27"/>
      <c r="L26" s="27"/>
      <c r="M26" s="27"/>
      <c r="N26" s="27"/>
      <c r="O26" s="27"/>
    </row>
    <row r="27" spans="1:18" s="28" customFormat="1" ht="26.25" customHeight="1">
      <c r="B27" s="117" t="s">
        <v>56</v>
      </c>
      <c r="C27" s="110"/>
      <c r="D27" s="110"/>
      <c r="E27" s="110"/>
      <c r="F27" s="110"/>
      <c r="G27" s="110"/>
      <c r="H27" s="110"/>
      <c r="I27" s="110"/>
      <c r="J27" s="110"/>
      <c r="K27" s="110"/>
      <c r="L27" s="110"/>
      <c r="M27" s="110"/>
      <c r="N27" s="110"/>
      <c r="O27" s="110"/>
    </row>
    <row r="28" spans="1:18" s="28" customFormat="1" ht="14.1" customHeight="1" thickBot="1"/>
    <row r="29" spans="1:18" s="24" customFormat="1" ht="42" customHeight="1" thickBot="1">
      <c r="A29" s="28"/>
      <c r="B29" s="30" t="s">
        <v>19</v>
      </c>
      <c r="C29" s="32" t="s">
        <v>883</v>
      </c>
      <c r="D29" s="32" t="s">
        <v>884</v>
      </c>
      <c r="E29" s="31" t="s">
        <v>882</v>
      </c>
      <c r="F29" s="32" t="s">
        <v>881</v>
      </c>
      <c r="G29" s="32" t="s">
        <v>57</v>
      </c>
      <c r="H29" s="32" t="s">
        <v>885</v>
      </c>
      <c r="I29" s="32" t="s">
        <v>58</v>
      </c>
      <c r="J29" s="32" t="s">
        <v>59</v>
      </c>
      <c r="K29" s="32" t="s">
        <v>60</v>
      </c>
      <c r="L29" s="32" t="s">
        <v>61</v>
      </c>
      <c r="M29" s="32" t="s">
        <v>62</v>
      </c>
      <c r="N29" s="32" t="s">
        <v>63</v>
      </c>
      <c r="O29" s="32" t="s">
        <v>64</v>
      </c>
    </row>
    <row r="30" spans="1:18" s="24" customFormat="1" ht="15" customHeight="1" thickBot="1">
      <c r="A30" s="28"/>
      <c r="B30" s="33"/>
      <c r="C30" s="36"/>
      <c r="D30" s="36"/>
      <c r="E30" s="39"/>
      <c r="F30" s="36"/>
      <c r="G30" s="36"/>
      <c r="H30" s="36"/>
      <c r="I30" s="36"/>
      <c r="J30" s="36"/>
      <c r="K30" s="36"/>
      <c r="L30" s="36"/>
      <c r="M30" s="36"/>
      <c r="N30" s="36"/>
      <c r="O30" s="36"/>
    </row>
    <row r="31" spans="1:18" s="24" customFormat="1" ht="15" customHeight="1" thickBot="1">
      <c r="A31" s="28"/>
      <c r="B31" s="34"/>
      <c r="C31" s="37"/>
      <c r="D31" s="37"/>
      <c r="E31" s="40"/>
      <c r="F31" s="37"/>
      <c r="G31" s="37"/>
      <c r="H31" s="37"/>
      <c r="I31" s="37"/>
      <c r="J31" s="37"/>
      <c r="K31" s="37"/>
      <c r="L31" s="37"/>
      <c r="M31" s="37"/>
      <c r="N31" s="37"/>
      <c r="O31" s="37"/>
    </row>
    <row r="32" spans="1:18" s="24" customFormat="1" ht="15" customHeight="1" thickBot="1">
      <c r="A32" s="28"/>
      <c r="B32" s="35"/>
      <c r="C32" s="38"/>
      <c r="D32" s="38"/>
      <c r="E32" s="41"/>
      <c r="F32" s="38"/>
      <c r="G32" s="38"/>
      <c r="H32" s="38"/>
      <c r="I32" s="38"/>
      <c r="J32" s="38"/>
      <c r="K32" s="38"/>
      <c r="L32" s="38"/>
      <c r="M32" s="38"/>
      <c r="N32" s="38"/>
      <c r="O32" s="38"/>
    </row>
    <row r="33" spans="2:15" s="28" customFormat="1" ht="12.75" customHeight="1">
      <c r="B33" s="27"/>
      <c r="C33" s="119" t="s">
        <v>65</v>
      </c>
      <c r="D33" s="110"/>
      <c r="E33" s="110"/>
      <c r="F33" s="110"/>
      <c r="G33" s="110"/>
      <c r="H33" s="110"/>
      <c r="I33" s="110"/>
      <c r="J33" s="110"/>
      <c r="K33" s="110"/>
      <c r="L33" s="110"/>
      <c r="M33" s="110"/>
      <c r="N33" s="110"/>
      <c r="O33" s="27"/>
    </row>
    <row r="34" spans="2:15" s="28" customFormat="1" ht="13.5" customHeight="1" thickBot="1">
      <c r="B34" s="27"/>
      <c r="C34" s="27"/>
      <c r="D34" s="27"/>
      <c r="E34" s="27"/>
      <c r="F34" s="27"/>
      <c r="G34" s="27"/>
      <c r="H34" s="27"/>
      <c r="I34" s="27"/>
      <c r="J34" s="27"/>
      <c r="K34" s="27"/>
      <c r="L34" s="27"/>
      <c r="M34" s="27"/>
      <c r="N34" s="27"/>
      <c r="O34" s="27"/>
    </row>
    <row r="35" spans="2:15" s="28" customFormat="1" ht="13.5" customHeight="1" thickBot="1">
      <c r="B35" s="27"/>
      <c r="C35" s="108" t="s">
        <v>66</v>
      </c>
      <c r="D35" s="99"/>
      <c r="E35" s="99"/>
      <c r="F35" s="99"/>
      <c r="G35" s="99"/>
      <c r="H35" s="99"/>
      <c r="I35" s="99"/>
      <c r="J35" s="99"/>
      <c r="K35" s="106"/>
      <c r="L35" s="105" t="s">
        <v>67</v>
      </c>
      <c r="M35" s="99"/>
      <c r="N35" s="99"/>
      <c r="O35" s="106"/>
    </row>
    <row r="36" spans="2:15" s="28" customFormat="1" ht="13.5" customHeight="1" thickBot="1">
      <c r="B36" s="27"/>
      <c r="C36" s="108" t="s">
        <v>68</v>
      </c>
      <c r="D36" s="99"/>
      <c r="E36" s="99"/>
      <c r="F36" s="99"/>
      <c r="G36" s="99"/>
      <c r="H36" s="99"/>
      <c r="I36" s="99"/>
      <c r="J36" s="99"/>
      <c r="K36" s="106"/>
      <c r="L36" s="105" t="s">
        <v>67</v>
      </c>
      <c r="M36" s="99"/>
      <c r="N36" s="99"/>
      <c r="O36" s="106"/>
    </row>
    <row r="37" spans="2:15" s="28" customFormat="1" ht="14.1" customHeight="1">
      <c r="B37" s="27"/>
      <c r="C37" s="119" t="s">
        <v>886</v>
      </c>
      <c r="D37" s="110"/>
      <c r="E37" s="110"/>
      <c r="F37" s="110"/>
      <c r="G37" s="110"/>
      <c r="H37" s="110"/>
      <c r="I37" s="110"/>
      <c r="J37" s="110"/>
      <c r="K37" s="110"/>
      <c r="L37" s="110"/>
      <c r="M37" s="110"/>
      <c r="N37" s="110"/>
      <c r="O37" s="110"/>
    </row>
    <row r="38" spans="2:15" s="28" customFormat="1" ht="12.75" customHeight="1">
      <c r="B38" s="27"/>
      <c r="C38" s="27"/>
      <c r="D38" s="27"/>
      <c r="E38" s="27"/>
      <c r="F38" s="27"/>
      <c r="G38" s="27"/>
      <c r="H38" s="27"/>
      <c r="I38" s="27"/>
      <c r="J38" s="27"/>
      <c r="K38" s="27"/>
      <c r="L38" s="27"/>
      <c r="M38" s="27"/>
      <c r="N38" s="27"/>
      <c r="O38" s="27"/>
    </row>
    <row r="39" spans="2:15" s="28" customFormat="1" ht="12.75" customHeight="1">
      <c r="B39" s="112" t="s">
        <v>69</v>
      </c>
      <c r="C39" s="110"/>
      <c r="D39" s="110"/>
      <c r="E39" s="110"/>
      <c r="F39" s="110"/>
      <c r="G39" s="110"/>
      <c r="H39" s="110"/>
      <c r="I39" s="110"/>
      <c r="J39" s="110"/>
      <c r="K39" s="110"/>
      <c r="L39" s="110"/>
      <c r="M39" s="110"/>
      <c r="N39" s="110"/>
      <c r="O39" s="110"/>
    </row>
    <row r="40" spans="2:15" s="28" customFormat="1" ht="12.75" customHeight="1">
      <c r="B40" s="26"/>
    </row>
    <row r="41" spans="2:15" s="28" customFormat="1" ht="184.5" customHeight="1">
      <c r="B41" s="124" t="s">
        <v>70</v>
      </c>
      <c r="C41" s="110"/>
      <c r="D41" s="110"/>
      <c r="E41" s="110"/>
      <c r="F41" s="110"/>
      <c r="G41" s="110"/>
      <c r="H41" s="110"/>
      <c r="I41" s="110"/>
      <c r="J41" s="110"/>
      <c r="K41" s="110"/>
      <c r="L41" s="110"/>
      <c r="M41" s="110"/>
      <c r="N41" s="110"/>
      <c r="O41" s="110"/>
    </row>
    <row r="42" spans="2:15" s="28" customFormat="1" ht="12.75" customHeight="1">
      <c r="B42" s="25"/>
    </row>
    <row r="43" spans="2:15" s="28" customFormat="1" ht="12.75" customHeight="1">
      <c r="B43" s="112" t="s">
        <v>71</v>
      </c>
      <c r="C43" s="110"/>
      <c r="D43" s="110"/>
      <c r="E43" s="110"/>
      <c r="F43" s="110"/>
      <c r="G43" s="110"/>
      <c r="H43" s="110"/>
      <c r="I43" s="110"/>
      <c r="J43" s="110"/>
      <c r="K43" s="110"/>
      <c r="L43" s="110"/>
      <c r="M43" s="110"/>
      <c r="N43" s="110"/>
      <c r="O43" s="110"/>
    </row>
    <row r="44" spans="2:15" s="28" customFormat="1" ht="12.75" customHeight="1">
      <c r="B44" s="27"/>
      <c r="C44" s="27"/>
      <c r="D44" s="27"/>
      <c r="E44" s="27"/>
      <c r="F44" s="27"/>
      <c r="G44" s="27"/>
      <c r="H44" s="27"/>
      <c r="I44" s="27"/>
      <c r="J44" s="27"/>
      <c r="K44" s="27"/>
      <c r="L44" s="27"/>
      <c r="M44" s="27"/>
      <c r="N44" s="27"/>
      <c r="O44" s="27"/>
    </row>
    <row r="45" spans="2:15" s="28" customFormat="1" ht="14.1" customHeight="1">
      <c r="B45" s="117" t="s">
        <v>72</v>
      </c>
      <c r="C45" s="110"/>
      <c r="D45" s="110"/>
      <c r="E45" s="110"/>
      <c r="F45" s="110"/>
      <c r="G45" s="110"/>
      <c r="H45" s="110"/>
      <c r="I45" s="110"/>
      <c r="J45" s="110"/>
      <c r="K45" s="110"/>
      <c r="L45" s="110"/>
      <c r="M45" s="110"/>
      <c r="N45" s="110"/>
      <c r="O45" s="110"/>
    </row>
    <row r="46" spans="2:15" s="28" customFormat="1" ht="12.75" customHeight="1">
      <c r="B46" s="27"/>
      <c r="C46" s="27"/>
      <c r="D46" s="27"/>
      <c r="E46" s="27"/>
      <c r="F46" s="27"/>
      <c r="G46" s="27"/>
      <c r="H46" s="27"/>
      <c r="I46" s="27"/>
      <c r="J46" s="27"/>
      <c r="K46" s="27"/>
      <c r="L46" s="27"/>
      <c r="M46" s="27"/>
      <c r="N46" s="27"/>
      <c r="O46" s="27"/>
    </row>
    <row r="47" spans="2:15" s="28" customFormat="1" ht="12.75" customHeight="1">
      <c r="B47" s="116" t="s">
        <v>73</v>
      </c>
      <c r="C47" s="110"/>
      <c r="D47" s="110"/>
      <c r="E47" s="110"/>
      <c r="F47" s="110"/>
      <c r="G47" s="110"/>
      <c r="H47" s="110"/>
      <c r="I47" s="110"/>
      <c r="J47" s="110"/>
      <c r="K47" s="110"/>
      <c r="L47" s="110"/>
      <c r="M47" s="110"/>
      <c r="N47" s="110"/>
      <c r="O47" s="110"/>
    </row>
    <row r="48" spans="2:15" s="28" customFormat="1" ht="13.5" customHeight="1" thickBot="1">
      <c r="B48" s="27"/>
      <c r="C48" s="27"/>
      <c r="D48" s="27"/>
      <c r="E48" s="27"/>
      <c r="F48" s="27"/>
      <c r="G48" s="27"/>
      <c r="H48" s="27"/>
      <c r="I48" s="27"/>
      <c r="J48" s="27"/>
      <c r="K48" s="27"/>
      <c r="L48" s="27"/>
      <c r="M48" s="27"/>
      <c r="N48" s="27"/>
      <c r="O48" s="27"/>
    </row>
    <row r="49" spans="1:15" s="24" customFormat="1" ht="29.25" customHeight="1" thickBot="1">
      <c r="A49" s="28"/>
      <c r="B49" s="43" t="s">
        <v>19</v>
      </c>
      <c r="C49" s="115" t="s">
        <v>74</v>
      </c>
      <c r="D49" s="99"/>
      <c r="E49" s="106"/>
      <c r="F49" s="44" t="s">
        <v>75</v>
      </c>
      <c r="G49" s="115" t="s">
        <v>76</v>
      </c>
      <c r="H49" s="106"/>
      <c r="I49" s="44" t="s">
        <v>19</v>
      </c>
      <c r="J49" s="44" t="s">
        <v>57</v>
      </c>
      <c r="K49" s="115" t="s">
        <v>77</v>
      </c>
      <c r="L49" s="106"/>
      <c r="M49" s="115" t="s">
        <v>78</v>
      </c>
      <c r="N49" s="106"/>
      <c r="O49" s="44" t="s">
        <v>63</v>
      </c>
    </row>
    <row r="50" spans="1:15" s="29" customFormat="1" ht="40.5" customHeight="1" thickBot="1">
      <c r="A50" s="42"/>
      <c r="B50" s="45" t="s">
        <v>79</v>
      </c>
      <c r="C50" s="123" t="s">
        <v>80</v>
      </c>
      <c r="D50" s="122"/>
      <c r="E50" s="114"/>
      <c r="F50" s="46" t="s">
        <v>81</v>
      </c>
      <c r="G50" s="113" t="s">
        <v>82</v>
      </c>
      <c r="H50" s="114"/>
      <c r="I50" s="46" t="s">
        <v>83</v>
      </c>
      <c r="J50" s="46" t="s">
        <v>84</v>
      </c>
      <c r="K50" s="113" t="s">
        <v>85</v>
      </c>
      <c r="L50" s="114"/>
      <c r="M50" s="113" t="s">
        <v>86</v>
      </c>
      <c r="N50" s="114"/>
      <c r="O50" s="46" t="s">
        <v>39</v>
      </c>
    </row>
    <row r="51" spans="1:15" s="28" customFormat="1" ht="12.75" customHeight="1">
      <c r="B51" s="27"/>
      <c r="C51" s="27"/>
      <c r="D51" s="27"/>
      <c r="E51" s="27"/>
      <c r="F51" s="27"/>
      <c r="G51" s="27"/>
      <c r="H51" s="27"/>
      <c r="I51" s="27"/>
      <c r="J51" s="27"/>
      <c r="K51" s="27"/>
      <c r="L51" s="27"/>
      <c r="M51" s="27"/>
      <c r="N51" s="27"/>
      <c r="O51" s="27"/>
    </row>
    <row r="52" spans="1:15" s="28" customFormat="1" ht="14.1" customHeight="1">
      <c r="B52" s="117" t="s">
        <v>87</v>
      </c>
      <c r="C52" s="110"/>
      <c r="D52" s="110"/>
      <c r="E52" s="110"/>
      <c r="F52" s="110"/>
      <c r="G52" s="110"/>
      <c r="H52" s="110"/>
      <c r="I52" s="110"/>
      <c r="J52" s="110"/>
      <c r="K52" s="110"/>
      <c r="L52" s="110"/>
      <c r="M52" s="110"/>
      <c r="N52" s="110"/>
      <c r="O52" s="110"/>
    </row>
    <row r="53" spans="1:15" s="28" customFormat="1" ht="12.75" customHeight="1">
      <c r="B53" s="27"/>
      <c r="C53" s="27"/>
      <c r="D53" s="27"/>
      <c r="E53" s="27"/>
      <c r="F53" s="27"/>
      <c r="G53" s="27"/>
      <c r="H53" s="27"/>
      <c r="I53" s="27"/>
      <c r="J53" s="27"/>
      <c r="K53" s="27"/>
      <c r="L53" s="27"/>
      <c r="M53" s="27"/>
      <c r="N53" s="27"/>
      <c r="O53" s="27"/>
    </row>
    <row r="54" spans="1:15" s="28" customFormat="1" ht="12.75" customHeight="1">
      <c r="B54" s="116" t="s">
        <v>88</v>
      </c>
      <c r="C54" s="110"/>
      <c r="D54" s="110"/>
      <c r="E54" s="110"/>
      <c r="F54" s="110"/>
      <c r="G54" s="110"/>
      <c r="H54" s="110"/>
      <c r="I54" s="110"/>
      <c r="J54" s="110"/>
      <c r="K54" s="110"/>
      <c r="L54" s="110"/>
      <c r="M54" s="110"/>
      <c r="N54" s="110"/>
      <c r="O54" s="110"/>
    </row>
    <row r="55" spans="1:15" s="28" customFormat="1" ht="13.5" customHeight="1" thickBot="1">
      <c r="B55" s="27"/>
      <c r="C55" s="27"/>
      <c r="D55" s="27"/>
      <c r="E55" s="27"/>
      <c r="F55" s="27"/>
      <c r="G55" s="27"/>
      <c r="H55" s="27"/>
      <c r="I55" s="27"/>
      <c r="J55" s="27"/>
      <c r="K55" s="27"/>
      <c r="L55" s="27"/>
      <c r="M55" s="27"/>
      <c r="N55" s="27"/>
      <c r="O55" s="27"/>
    </row>
    <row r="56" spans="1:15" s="24" customFormat="1" ht="24.75" customHeight="1" thickBot="1">
      <c r="A56" s="28"/>
      <c r="B56" s="44" t="s">
        <v>19</v>
      </c>
      <c r="C56" s="115" t="s">
        <v>74</v>
      </c>
      <c r="D56" s="99"/>
      <c r="E56" s="106"/>
      <c r="F56" s="44" t="s">
        <v>75</v>
      </c>
      <c r="G56" s="115" t="s">
        <v>76</v>
      </c>
      <c r="H56" s="100"/>
      <c r="I56" s="47" t="s">
        <v>19</v>
      </c>
      <c r="J56" s="44" t="s">
        <v>89</v>
      </c>
      <c r="K56" s="115" t="s">
        <v>90</v>
      </c>
      <c r="L56" s="106"/>
      <c r="M56" s="115" t="s">
        <v>91</v>
      </c>
      <c r="N56" s="106"/>
      <c r="O56" s="44" t="s">
        <v>78</v>
      </c>
    </row>
    <row r="57" spans="1:15" s="29" customFormat="1" ht="39.75" customHeight="1" thickBot="1">
      <c r="A57" s="42"/>
      <c r="B57" s="46" t="s">
        <v>92</v>
      </c>
      <c r="C57" s="123" t="s">
        <v>93</v>
      </c>
      <c r="D57" s="122"/>
      <c r="E57" s="114"/>
      <c r="F57" s="46" t="s">
        <v>37</v>
      </c>
      <c r="G57" s="113" t="s">
        <v>94</v>
      </c>
      <c r="H57" s="120"/>
      <c r="I57" s="48" t="s">
        <v>95</v>
      </c>
      <c r="J57" s="46" t="s">
        <v>96</v>
      </c>
      <c r="K57" s="113" t="s">
        <v>97</v>
      </c>
      <c r="L57" s="114"/>
      <c r="M57" s="113" t="s">
        <v>98</v>
      </c>
      <c r="N57" s="114"/>
      <c r="O57" s="46" t="s">
        <v>99</v>
      </c>
    </row>
    <row r="58" spans="1:15" s="28" customFormat="1" ht="12.75" customHeight="1">
      <c r="B58" s="27"/>
      <c r="C58" s="27"/>
      <c r="D58" s="27"/>
      <c r="E58" s="27"/>
      <c r="F58" s="27"/>
      <c r="G58" s="27"/>
      <c r="H58" s="27"/>
      <c r="I58" s="27"/>
      <c r="J58" s="27"/>
      <c r="K58" s="27"/>
      <c r="L58" s="27"/>
      <c r="M58" s="27"/>
      <c r="N58" s="27"/>
      <c r="O58" s="27"/>
    </row>
    <row r="59" spans="1:15" s="28" customFormat="1" ht="14.1" customHeight="1">
      <c r="B59" s="117" t="s">
        <v>100</v>
      </c>
      <c r="C59" s="110"/>
      <c r="D59" s="110"/>
      <c r="E59" s="110"/>
      <c r="F59" s="110"/>
      <c r="G59" s="110"/>
      <c r="H59" s="110"/>
      <c r="I59" s="110"/>
      <c r="J59" s="110"/>
      <c r="K59" s="110"/>
      <c r="L59" s="110"/>
      <c r="M59" s="110"/>
      <c r="N59" s="110"/>
      <c r="O59" s="110"/>
    </row>
    <row r="60" spans="1:15" s="28" customFormat="1" ht="12.75" customHeight="1">
      <c r="B60" s="27"/>
      <c r="C60" s="27"/>
      <c r="D60" s="27"/>
      <c r="E60" s="27"/>
      <c r="F60" s="27"/>
      <c r="G60" s="27"/>
      <c r="H60" s="27"/>
      <c r="I60" s="27"/>
      <c r="J60" s="27"/>
      <c r="K60" s="27"/>
      <c r="L60" s="27"/>
      <c r="M60" s="27"/>
      <c r="N60" s="27"/>
      <c r="O60" s="27"/>
    </row>
    <row r="61" spans="1:15" s="28" customFormat="1" ht="12.75" customHeight="1">
      <c r="B61" s="116" t="s">
        <v>101</v>
      </c>
      <c r="C61" s="110"/>
      <c r="D61" s="110"/>
      <c r="E61" s="110"/>
      <c r="F61" s="110"/>
      <c r="G61" s="110"/>
      <c r="H61" s="110"/>
      <c r="I61" s="110"/>
      <c r="J61" s="110"/>
      <c r="K61" s="110"/>
      <c r="L61" s="110"/>
      <c r="M61" s="110"/>
      <c r="N61" s="110"/>
      <c r="O61" s="110"/>
    </row>
    <row r="62" spans="1:15" s="28" customFormat="1" ht="33" customHeight="1">
      <c r="B62" s="117" t="s">
        <v>102</v>
      </c>
      <c r="C62" s="110"/>
      <c r="D62" s="110"/>
      <c r="E62" s="110"/>
      <c r="F62" s="110"/>
      <c r="G62" s="110"/>
      <c r="H62" s="110"/>
      <c r="I62" s="110"/>
      <c r="J62" s="110"/>
      <c r="K62" s="110"/>
      <c r="L62" s="110"/>
      <c r="M62" s="110"/>
      <c r="N62" s="110"/>
      <c r="O62" s="110"/>
    </row>
    <row r="63" spans="1:15" s="28" customFormat="1" ht="12.75" customHeight="1">
      <c r="B63" s="27"/>
      <c r="C63" s="27"/>
      <c r="D63" s="27"/>
      <c r="E63" s="27"/>
      <c r="F63" s="27"/>
      <c r="G63" s="27"/>
      <c r="H63" s="27"/>
      <c r="I63" s="27"/>
      <c r="J63" s="27"/>
      <c r="K63" s="27"/>
      <c r="L63" s="27"/>
      <c r="M63" s="27"/>
      <c r="N63" s="27"/>
      <c r="O63" s="27"/>
    </row>
    <row r="64" spans="1:15" s="28" customFormat="1" ht="12.75" customHeight="1">
      <c r="B64" s="112" t="s">
        <v>103</v>
      </c>
      <c r="C64" s="110"/>
      <c r="D64" s="110"/>
      <c r="E64" s="110"/>
      <c r="F64" s="110"/>
      <c r="G64" s="110"/>
      <c r="H64" s="110"/>
      <c r="I64" s="110"/>
      <c r="J64" s="110"/>
      <c r="K64" s="110"/>
      <c r="L64" s="110"/>
      <c r="M64" s="110"/>
      <c r="N64" s="110"/>
      <c r="O64" s="110"/>
    </row>
    <row r="65" spans="2:15" s="28" customFormat="1" ht="12.75" customHeight="1">
      <c r="B65" s="26"/>
    </row>
    <row r="66" spans="2:15" s="28" customFormat="1" ht="33.75" customHeight="1">
      <c r="B66" s="118" t="s">
        <v>104</v>
      </c>
      <c r="C66" s="110"/>
      <c r="D66" s="110"/>
      <c r="E66" s="110"/>
      <c r="F66" s="110"/>
      <c r="G66" s="110"/>
      <c r="H66" s="110"/>
      <c r="I66" s="110"/>
      <c r="J66" s="110"/>
      <c r="K66" s="110"/>
      <c r="L66" s="110"/>
      <c r="M66" s="110"/>
      <c r="N66" s="110"/>
      <c r="O66" s="110"/>
    </row>
    <row r="67" spans="2:15">
      <c r="B67" s="22"/>
      <c r="C67" s="22"/>
      <c r="D67" s="22"/>
      <c r="E67" s="22"/>
      <c r="F67" s="22"/>
      <c r="G67" s="22"/>
      <c r="H67" s="22"/>
      <c r="I67" s="22"/>
      <c r="J67" s="22"/>
      <c r="K67" s="22"/>
      <c r="L67" s="22"/>
      <c r="M67" s="22"/>
      <c r="N67" s="22"/>
      <c r="O67" s="22"/>
    </row>
  </sheetData>
  <sheetProtection algorithmName="SHA-512" hashValue="k4ygP0FeqlRvPsvK4PLtDc//COfI9jU4yhl+AyWnclL63rq2rK9xZBLKXLiZJOdnTjGyAhTb9bb5HoQ/K7/rIQ==" saltValue="34u/XmW/8tMHT6XrwvJpWw==" spinCount="100000" sheet="1" formatCells="0" formatColumns="0" formatRows="0" insertColumns="0" insertRows="0" insertHyperlinks="0" deleteColumns="0" deleteRows="0" sort="0" autoFilter="0" pivotTables="0"/>
  <mergeCells count="55">
    <mergeCell ref="C57:E57"/>
    <mergeCell ref="C49:E49"/>
    <mergeCell ref="B45:O45"/>
    <mergeCell ref="H21:N21"/>
    <mergeCell ref="B41:O41"/>
    <mergeCell ref="K49:L49"/>
    <mergeCell ref="C50:E50"/>
    <mergeCell ref="B47:O47"/>
    <mergeCell ref="C56:E56"/>
    <mergeCell ref="M49:N49"/>
    <mergeCell ref="M57:N57"/>
    <mergeCell ref="B66:O66"/>
    <mergeCell ref="H18:N18"/>
    <mergeCell ref="B27:O27"/>
    <mergeCell ref="L36:O36"/>
    <mergeCell ref="C20:G20"/>
    <mergeCell ref="C37:O37"/>
    <mergeCell ref="B43:O43"/>
    <mergeCell ref="B39:O39"/>
    <mergeCell ref="C36:K36"/>
    <mergeCell ref="B52:O52"/>
    <mergeCell ref="K50:L50"/>
    <mergeCell ref="G57:H57"/>
    <mergeCell ref="H20:N20"/>
    <mergeCell ref="B61:O61"/>
    <mergeCell ref="B23:O23"/>
    <mergeCell ref="K56:L56"/>
    <mergeCell ref="B64:O64"/>
    <mergeCell ref="H17:N17"/>
    <mergeCell ref="L35:O35"/>
    <mergeCell ref="K57:L57"/>
    <mergeCell ref="G50:H50"/>
    <mergeCell ref="M50:N50"/>
    <mergeCell ref="G56:H56"/>
    <mergeCell ref="M56:N56"/>
    <mergeCell ref="B54:O54"/>
    <mergeCell ref="B62:O62"/>
    <mergeCell ref="B25:O25"/>
    <mergeCell ref="B59:O59"/>
    <mergeCell ref="G49:H49"/>
    <mergeCell ref="C21:G21"/>
    <mergeCell ref="H19:N19"/>
    <mergeCell ref="C33:N33"/>
    <mergeCell ref="B5:O5"/>
    <mergeCell ref="C19:G19"/>
    <mergeCell ref="H16:N16"/>
    <mergeCell ref="C35:K35"/>
    <mergeCell ref="B11:O12"/>
    <mergeCell ref="C18:G18"/>
    <mergeCell ref="C17:G17"/>
    <mergeCell ref="B8:O8"/>
    <mergeCell ref="B6:O6"/>
    <mergeCell ref="B7:O7"/>
    <mergeCell ref="C16:G16"/>
    <mergeCell ref="B14:O14"/>
  </mergeCells>
  <printOptions horizontalCentered="1"/>
  <pageMargins left="0.28000000000000003" right="0.28000000000000003" top="0.35" bottom="0.35" header="0.5" footer="0.5"/>
  <pageSetup paperSize="9" scale="61" fitToHeight="2" orientation="portrait" r:id="rId1"/>
  <headerFooter>
    <oddFooter>&amp;C&amp;7 Bases: “Fondo de Fomento y Desarrollo de las Regiones Extremas - DFL-15”
Región de Tarapacá - Proceso 2027
Página &amp;P de &amp;N</oddFooter>
    <evenFooter>&amp;C&amp;7 Bases: “Fondo de Fomento y Desarrollo de las Regiones Extremas - DFL-15”
Región de Tarapacá - Proceso 2027
Página &amp;P de &amp;N</evenFooter>
  </headerFooter>
  <rowBreaks count="1" manualBreakCount="1">
    <brk id="57" max="15" man="1"/>
  </rowBreaks>
  <ignoredErrors>
    <ignoredError sqref="K50 I50 M50 K57:O57 I57 B50 B5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AF26"/>
  <sheetViews>
    <sheetView showGridLines="0" zoomScaleNormal="100" workbookViewId="0">
      <pane ySplit="6" topLeftCell="A7" activePane="bottomLeft" state="frozen"/>
      <selection pane="bottomLeft" activeCell="K28" sqref="K28"/>
    </sheetView>
  </sheetViews>
  <sheetFormatPr baseColWidth="10" defaultColWidth="11" defaultRowHeight="12.75"/>
  <cols>
    <col min="1" max="1" width="2.85546875" style="6" customWidth="1"/>
    <col min="2" max="2" width="27.5703125" style="6" bestFit="1" customWidth="1"/>
    <col min="3" max="32" width="8.7109375" style="6" customWidth="1"/>
    <col min="33" max="33" width="4.85546875" style="6" customWidth="1"/>
    <col min="34" max="35" width="11" style="6" customWidth="1"/>
    <col min="36" max="16384" width="11" style="6"/>
  </cols>
  <sheetData>
    <row r="3" spans="2:32" ht="30.75" customHeight="1">
      <c r="B3" s="127" t="s">
        <v>105</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row>
    <row r="4" spans="2:32" ht="15.75" customHeight="1">
      <c r="B4" s="133" t="s">
        <v>106</v>
      </c>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30"/>
    </row>
    <row r="5" spans="2:32" ht="15.75" customHeight="1">
      <c r="B5" s="131" t="s">
        <v>107</v>
      </c>
      <c r="C5" s="128" t="s">
        <v>108</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30"/>
    </row>
    <row r="6" spans="2:32" ht="15.75" customHeight="1">
      <c r="B6" s="132"/>
      <c r="C6" s="11">
        <v>2000</v>
      </c>
      <c r="D6" s="11">
        <v>2001</v>
      </c>
      <c r="E6" s="11">
        <v>2002</v>
      </c>
      <c r="F6" s="11">
        <v>2003</v>
      </c>
      <c r="G6" s="11">
        <v>2004</v>
      </c>
      <c r="H6" s="11">
        <v>2005</v>
      </c>
      <c r="I6" s="11">
        <v>2006</v>
      </c>
      <c r="J6" s="11">
        <v>2007</v>
      </c>
      <c r="K6" s="11">
        <v>2008</v>
      </c>
      <c r="L6" s="11">
        <v>2009</v>
      </c>
      <c r="M6" s="11">
        <v>2010</v>
      </c>
      <c r="N6" s="11">
        <v>2011</v>
      </c>
      <c r="O6" s="11">
        <v>2012</v>
      </c>
      <c r="P6" s="11">
        <v>2013</v>
      </c>
      <c r="Q6" s="11">
        <v>2014</v>
      </c>
      <c r="R6" s="11">
        <v>2015</v>
      </c>
      <c r="S6" s="11">
        <v>2016</v>
      </c>
      <c r="T6" s="11">
        <v>2017</v>
      </c>
      <c r="U6" s="11">
        <v>2018</v>
      </c>
      <c r="V6" s="11">
        <v>2019</v>
      </c>
      <c r="W6" s="11">
        <v>2020</v>
      </c>
      <c r="X6" s="11">
        <v>2021</v>
      </c>
      <c r="Y6" s="11">
        <v>2022</v>
      </c>
      <c r="Z6" s="11">
        <v>2023</v>
      </c>
      <c r="AA6" s="11">
        <v>2024</v>
      </c>
      <c r="AB6" s="11">
        <v>2025</v>
      </c>
      <c r="AC6" s="11">
        <v>2026</v>
      </c>
      <c r="AD6" s="11">
        <v>2027</v>
      </c>
      <c r="AE6" s="11">
        <v>2028</v>
      </c>
      <c r="AF6" s="11">
        <v>2029</v>
      </c>
    </row>
    <row r="7" spans="2:32" ht="23.25" customHeight="1">
      <c r="B7" s="7" t="s">
        <v>109</v>
      </c>
      <c r="C7" s="8">
        <v>530.44000000000005</v>
      </c>
      <c r="D7" s="8">
        <v>574.32000000000005</v>
      </c>
      <c r="E7" s="8">
        <v>660.46</v>
      </c>
      <c r="F7" s="8">
        <v>709.51</v>
      </c>
      <c r="G7" s="8">
        <v>593.1</v>
      </c>
      <c r="H7" s="8">
        <v>559.66</v>
      </c>
      <c r="I7" s="8">
        <v>514.75</v>
      </c>
      <c r="J7" s="8">
        <v>533.87</v>
      </c>
      <c r="K7" s="8">
        <v>495.49</v>
      </c>
      <c r="L7" s="8">
        <v>627.92999999999995</v>
      </c>
      <c r="M7" s="8">
        <v>506.27</v>
      </c>
      <c r="N7" s="8">
        <v>469.64</v>
      </c>
      <c r="O7" s="8">
        <v>521.74</v>
      </c>
      <c r="P7" s="8">
        <v>479.09</v>
      </c>
      <c r="Q7" s="8">
        <v>525.24</v>
      </c>
      <c r="R7" s="8">
        <v>608.15</v>
      </c>
      <c r="S7" s="8">
        <v>704.42</v>
      </c>
      <c r="T7" s="8">
        <v>673.06</v>
      </c>
      <c r="U7" s="8">
        <v>616.58000000000004</v>
      </c>
      <c r="V7" s="8">
        <v>693.78</v>
      </c>
      <c r="W7" s="8">
        <f>IF(ISNUMBER('WEB ADUANA'!B2),'WEB ADUANA'!B2,_Backup_USD!B2)</f>
        <v>746.66</v>
      </c>
      <c r="X7" s="8">
        <f>IF(ISNUMBER('WEB ADUANA'!C2),'WEB ADUANA'!C2,_Backup_USD!C2)</f>
        <v>710.64</v>
      </c>
      <c r="Y7" s="8">
        <f>IF(ISNUMBER('WEB ADUANA'!D2),'WEB ADUANA'!D2,_Backup_USD!D2)</f>
        <v>855.94</v>
      </c>
      <c r="Z7" s="8">
        <f>IF(ISNUMBER('WEB ADUANA'!E2),'WEB ADUANA'!E2,_Backup_USD!E2)</f>
        <v>856.76</v>
      </c>
      <c r="AA7" s="8">
        <f>IF(ISNUMBER('WEB ADUANA'!F2),'WEB ADUANA'!F2,_Backup_USD!F2)</f>
        <v>886.34</v>
      </c>
      <c r="AB7" s="8">
        <f>IF(ISNUMBER('WEB ADUANA'!G2),'WEB ADUANA'!G2,_Backup_USD!G2)</f>
        <v>990.95</v>
      </c>
      <c r="AC7" s="8">
        <f>IF(ISNUMBER('WEB ADUANA'!H2),'WEB ADUANA'!H2,_Backup_USD!H2)</f>
        <v>904.54</v>
      </c>
      <c r="AD7" s="8">
        <f>IF(ISNUMBER('WEB ADUANA'!I2),'WEB ADUANA'!I2,_Backup_USD!I2)</f>
        <v>0</v>
      </c>
      <c r="AE7" s="8">
        <f>IF(ISNUMBER('WEB ADUANA'!J2),'WEB ADUANA'!J2,_Backup_USD!J2)</f>
        <v>0</v>
      </c>
      <c r="AF7" s="8">
        <f>IF(ISNUMBER('WEB ADUANA'!K2),'WEB ADUANA'!K2,_Backup_USD!K2)</f>
        <v>0</v>
      </c>
    </row>
    <row r="8" spans="2:32" ht="23.25" customHeight="1">
      <c r="B8" s="9" t="s">
        <v>110</v>
      </c>
      <c r="C8" s="10">
        <v>517.61</v>
      </c>
      <c r="D8" s="10">
        <v>565.11</v>
      </c>
      <c r="E8" s="10">
        <v>678.33</v>
      </c>
      <c r="F8" s="10">
        <v>738.87</v>
      </c>
      <c r="G8" s="10">
        <v>585.03</v>
      </c>
      <c r="H8" s="10">
        <v>585.83000000000004</v>
      </c>
      <c r="I8" s="10">
        <v>527.02</v>
      </c>
      <c r="J8" s="10">
        <v>543.96</v>
      </c>
      <c r="K8" s="10">
        <v>463.58</v>
      </c>
      <c r="L8" s="10">
        <v>611.89</v>
      </c>
      <c r="M8" s="10">
        <v>520.69000000000005</v>
      </c>
      <c r="N8" s="10">
        <v>485.04</v>
      </c>
      <c r="O8" s="10">
        <v>485.35</v>
      </c>
      <c r="P8" s="10">
        <v>472.73</v>
      </c>
      <c r="Q8" s="10">
        <v>548.79999999999995</v>
      </c>
      <c r="R8" s="10">
        <v>622.44000000000005</v>
      </c>
      <c r="S8" s="10">
        <v>716.21</v>
      </c>
      <c r="T8" s="10">
        <v>649.91999999999996</v>
      </c>
      <c r="U8" s="10">
        <v>604.63</v>
      </c>
      <c r="V8" s="10">
        <v>669.6</v>
      </c>
      <c r="W8" s="10">
        <f>IF(ISNUMBER('WEB ADUANA'!B3),'WEB ADUANA'!B3,_Backup_USD!B3)</f>
        <v>788.18</v>
      </c>
      <c r="X8" s="10">
        <f>IF(ISNUMBER('WEB ADUANA'!C3),'WEB ADUANA'!C3,_Backup_USD!C3)</f>
        <v>736.88</v>
      </c>
      <c r="Y8" s="10">
        <f>IF(ISNUMBER('WEB ADUANA'!D3),'WEB ADUANA'!D3,_Backup_USD!D3)</f>
        <v>799.15</v>
      </c>
      <c r="Z8" s="10">
        <f>IF(ISNUMBER('WEB ADUANA'!E3),'WEB ADUANA'!E3,_Backup_USD!E3)</f>
        <v>803.14</v>
      </c>
      <c r="AA8" s="10">
        <f>IF(ISNUMBER('WEB ADUANA'!F3),'WEB ADUANA'!F3,_Backup_USD!F3)</f>
        <v>927.63</v>
      </c>
      <c r="AB8" s="10">
        <f>IF(ISNUMBER('WEB ADUANA'!G3),'WEB ADUANA'!G3,_Backup_USD!G3)</f>
        <v>990.94</v>
      </c>
      <c r="AC8" s="10">
        <f>IF(ISNUMBER('WEB ADUANA'!H3),'WEB ADUANA'!H3,_Backup_USD!H3)</f>
        <v>857.95</v>
      </c>
      <c r="AD8" s="10">
        <f>IF(ISNUMBER('WEB ADUANA'!I3),'WEB ADUANA'!I3,_Backup_USD!I3)</f>
        <v>0</v>
      </c>
      <c r="AE8" s="10">
        <f>IF(ISNUMBER('WEB ADUANA'!J3),'WEB ADUANA'!J3,_Backup_USD!J3)</f>
        <v>0</v>
      </c>
      <c r="AF8" s="10">
        <f>IF(ISNUMBER('WEB ADUANA'!K3),'WEB ADUANA'!K3,_Backup_USD!K3)</f>
        <v>0</v>
      </c>
    </row>
    <row r="9" spans="2:32" ht="23.25" customHeight="1">
      <c r="B9" s="7" t="s">
        <v>111</v>
      </c>
      <c r="C9" s="8">
        <v>507.32</v>
      </c>
      <c r="D9" s="8">
        <v>568.23</v>
      </c>
      <c r="E9" s="8">
        <v>672.67</v>
      </c>
      <c r="F9" s="8">
        <v>753.57</v>
      </c>
      <c r="G9" s="8">
        <v>588.02</v>
      </c>
      <c r="H9" s="8">
        <v>569.5</v>
      </c>
      <c r="I9" s="8">
        <v>517.63</v>
      </c>
      <c r="J9" s="8">
        <v>535.29</v>
      </c>
      <c r="K9" s="8">
        <v>463.26</v>
      </c>
      <c r="L9" s="8">
        <v>600.69000000000005</v>
      </c>
      <c r="M9" s="8">
        <v>530.66999999999996</v>
      </c>
      <c r="N9" s="8">
        <v>478.19</v>
      </c>
      <c r="O9" s="8">
        <v>481.27</v>
      </c>
      <c r="P9" s="8">
        <v>473.44</v>
      </c>
      <c r="Q9" s="8">
        <v>559.02</v>
      </c>
      <c r="R9" s="8">
        <v>619.5</v>
      </c>
      <c r="S9" s="8">
        <v>691.36</v>
      </c>
      <c r="T9" s="8">
        <v>645.66</v>
      </c>
      <c r="U9" s="8">
        <v>588.28</v>
      </c>
      <c r="V9" s="8">
        <v>649.79999999999995</v>
      </c>
      <c r="W9" s="8">
        <f>IF(ISNUMBER('WEB ADUANA'!B4),'WEB ADUANA'!B4,_Backup_USD!B4)</f>
        <v>811.1</v>
      </c>
      <c r="X9" s="8">
        <f>IF(ISNUMBER('WEB ADUANA'!C4),'WEB ADUANA'!C4,_Backup_USD!C4)</f>
        <v>703.65</v>
      </c>
      <c r="Y9" s="8">
        <f>IF(ISNUMBER('WEB ADUANA'!D4),'WEB ADUANA'!D4,_Backup_USD!D4)</f>
        <v>807.26</v>
      </c>
      <c r="Z9" s="8">
        <f>IF(ISNUMBER('WEB ADUANA'!E4),'WEB ADUANA'!E4,_Backup_USD!E4)</f>
        <v>818.67</v>
      </c>
      <c r="AA9" s="8">
        <f>IF(ISNUMBER('WEB ADUANA'!F4),'WEB ADUANA'!F4,_Backup_USD!F4)</f>
        <v>984.53</v>
      </c>
      <c r="AB9" s="8">
        <f>IF(ISNUMBER('WEB ADUANA'!G4),'WEB ADUANA'!G4,_Backup_USD!G4)</f>
        <v>941.76</v>
      </c>
      <c r="AC9" s="8">
        <f>IF(ISNUMBER('WEB ADUANA'!H4),'WEB ADUANA'!H4,_Backup_USD!H4)</f>
        <v>857.58</v>
      </c>
      <c r="AD9" s="8">
        <f>IF(ISNUMBER('WEB ADUANA'!I4),'WEB ADUANA'!I4,_Backup_USD!I4)</f>
        <v>0</v>
      </c>
      <c r="AE9" s="8">
        <f>IF(ISNUMBER('WEB ADUANA'!J4),'WEB ADUANA'!J4,_Backup_USD!J4)</f>
        <v>0</v>
      </c>
      <c r="AF9" s="8">
        <f>IF(ISNUMBER('WEB ADUANA'!K4),'WEB ADUANA'!K4,_Backup_USD!K4)</f>
        <v>0</v>
      </c>
    </row>
    <row r="10" spans="2:32" ht="23.25" customHeight="1">
      <c r="B10" s="9" t="s">
        <v>112</v>
      </c>
      <c r="C10" s="10">
        <v>501.04</v>
      </c>
      <c r="D10" s="10">
        <v>591.23</v>
      </c>
      <c r="E10" s="10">
        <v>665.94</v>
      </c>
      <c r="F10" s="10">
        <v>729.87</v>
      </c>
      <c r="G10" s="10">
        <v>618.29</v>
      </c>
      <c r="H10" s="10">
        <v>587.29</v>
      </c>
      <c r="I10" s="10">
        <v>534.80999999999995</v>
      </c>
      <c r="J10" s="10">
        <v>540.77</v>
      </c>
      <c r="K10" s="10">
        <v>441.48</v>
      </c>
      <c r="L10" s="10">
        <v>572.39</v>
      </c>
      <c r="M10" s="10">
        <v>532.21</v>
      </c>
      <c r="N10" s="10">
        <v>481.96</v>
      </c>
      <c r="O10" s="10">
        <v>488.71</v>
      </c>
      <c r="P10" s="10">
        <v>472.61</v>
      </c>
      <c r="Q10" s="10">
        <v>551.42999999999995</v>
      </c>
      <c r="R10" s="10">
        <v>622.79</v>
      </c>
      <c r="S10" s="10">
        <v>683.16</v>
      </c>
      <c r="T10" s="10">
        <v>663.61</v>
      </c>
      <c r="U10" s="10">
        <v>605.65</v>
      </c>
      <c r="V10" s="10">
        <v>683.73</v>
      </c>
      <c r="W10" s="10">
        <f>IF(ISNUMBER('WEB ADUANA'!B5),'WEB ADUANA'!B5,_Backup_USD!B5)</f>
        <v>835.23</v>
      </c>
      <c r="X10" s="10">
        <f>IF(ISNUMBER('WEB ADUANA'!C5),'WEB ADUANA'!C5,_Backup_USD!C5)</f>
        <v>736.17</v>
      </c>
      <c r="Y10" s="10">
        <f>IF(ISNUMBER('WEB ADUANA'!D5),'WEB ADUANA'!D5,_Backup_USD!D5)</f>
        <v>777.1</v>
      </c>
      <c r="Z10" s="10">
        <f>IF(ISNUMBER('WEB ADUANA'!E5),'WEB ADUANA'!E5,_Backup_USD!E5)</f>
        <v>792.18</v>
      </c>
      <c r="AA10" s="10">
        <f>IF(ISNUMBER('WEB ADUANA'!F5),'WEB ADUANA'!F5,_Backup_USD!F5)</f>
        <v>981.71</v>
      </c>
      <c r="AB10" s="10">
        <f>IF(ISNUMBER('WEB ADUANA'!G5),'WEB ADUANA'!G5,_Backup_USD!G5)</f>
        <v>931.75</v>
      </c>
      <c r="AC10" s="10">
        <f>IF(ISNUMBER('WEB ADUANA'!H5),'WEB ADUANA'!H5,_Backup_USD!H5)</f>
        <v>929.9</v>
      </c>
      <c r="AD10" s="10">
        <f>IF(ISNUMBER('WEB ADUANA'!I5),'WEB ADUANA'!I5,_Backup_USD!I5)</f>
        <v>0</v>
      </c>
      <c r="AE10" s="10">
        <f>IF(ISNUMBER('WEB ADUANA'!J5),'WEB ADUANA'!J5,_Backup_USD!J5)</f>
        <v>0</v>
      </c>
      <c r="AF10" s="10">
        <f>IF(ISNUMBER('WEB ADUANA'!K5),'WEB ADUANA'!K5,_Backup_USD!K5)</f>
        <v>0</v>
      </c>
    </row>
    <row r="11" spans="2:32" ht="23.25" customHeight="1">
      <c r="B11" s="7" t="s">
        <v>113</v>
      </c>
      <c r="C11" s="8">
        <v>513.96</v>
      </c>
      <c r="D11" s="8">
        <v>602.66</v>
      </c>
      <c r="E11" s="8">
        <v>651.94000000000005</v>
      </c>
      <c r="F11" s="8">
        <v>710.16</v>
      </c>
      <c r="G11" s="8">
        <v>622.15</v>
      </c>
      <c r="H11" s="8">
        <v>580.09</v>
      </c>
      <c r="I11" s="8">
        <v>517.66999999999996</v>
      </c>
      <c r="J11" s="8">
        <v>527.49</v>
      </c>
      <c r="K11" s="8">
        <v>454.05</v>
      </c>
      <c r="L11" s="8">
        <v>601.04</v>
      </c>
      <c r="M11" s="8">
        <v>524.86</v>
      </c>
      <c r="N11" s="8">
        <v>462.37</v>
      </c>
      <c r="O11" s="8">
        <v>484.88</v>
      </c>
      <c r="P11" s="8">
        <v>472.05</v>
      </c>
      <c r="Q11" s="8">
        <v>559.5</v>
      </c>
      <c r="R11" s="8">
        <v>606.39</v>
      </c>
      <c r="S11" s="8">
        <v>668.49</v>
      </c>
      <c r="T11" s="8">
        <v>665.35</v>
      </c>
      <c r="U11" s="8">
        <v>603.30999999999995</v>
      </c>
      <c r="V11" s="8">
        <v>673.86</v>
      </c>
      <c r="W11" s="8">
        <f>IF(ISNUMBER('WEB ADUANA'!B6),'WEB ADUANA'!B6,_Backup_USD!B6)</f>
        <v>850.41</v>
      </c>
      <c r="X11" s="8">
        <f>IF(ISNUMBER('WEB ADUANA'!C6),'WEB ADUANA'!C6,_Backup_USD!C6)</f>
        <v>700.15</v>
      </c>
      <c r="Y11" s="8">
        <f>IF(ISNUMBER('WEB ADUANA'!D6),'WEB ADUANA'!D6,_Backup_USD!D6)</f>
        <v>847.44</v>
      </c>
      <c r="Z11" s="8">
        <f>IF(ISNUMBER('WEB ADUANA'!E6),'WEB ADUANA'!E6,_Backup_USD!E6)</f>
        <v>805.21</v>
      </c>
      <c r="AA11" s="8">
        <f>IF(ISNUMBER('WEB ADUANA'!F6),'WEB ADUANA'!F6,_Backup_USD!F6)</f>
        <v>947.68</v>
      </c>
      <c r="AB11" s="8">
        <f>IF(ISNUMBER('WEB ADUANA'!G6),'WEB ADUANA'!G6,_Backup_USD!G6)</f>
        <v>937.54</v>
      </c>
      <c r="AC11" s="8">
        <f>IF(ISNUMBER('WEB ADUANA'!H6),'WEB ADUANA'!H6,_Backup_USD!H6)</f>
        <v>896.03</v>
      </c>
      <c r="AD11" s="8">
        <f>IF(ISNUMBER('WEB ADUANA'!I6),'WEB ADUANA'!I6,_Backup_USD!I6)</f>
        <v>0</v>
      </c>
      <c r="AE11" s="8">
        <f>IF(ISNUMBER('WEB ADUANA'!J6),'WEB ADUANA'!J6,_Backup_USD!J6)</f>
        <v>0</v>
      </c>
      <c r="AF11" s="8">
        <f>IF(ISNUMBER('WEB ADUANA'!K6),'WEB ADUANA'!K6,_Backup_USD!K6)</f>
        <v>0</v>
      </c>
    </row>
    <row r="12" spans="2:32" ht="23.25" customHeight="1">
      <c r="B12" s="9" t="s">
        <v>114</v>
      </c>
      <c r="C12" s="10">
        <v>525.78</v>
      </c>
      <c r="D12" s="10">
        <v>607.65</v>
      </c>
      <c r="E12" s="10">
        <v>654.20000000000005</v>
      </c>
      <c r="F12" s="10">
        <v>712.22</v>
      </c>
      <c r="G12" s="10">
        <v>634.80999999999995</v>
      </c>
      <c r="H12" s="10">
        <v>580.63</v>
      </c>
      <c r="I12" s="10">
        <v>525.78</v>
      </c>
      <c r="J12" s="10">
        <v>526.20000000000005</v>
      </c>
      <c r="K12" s="10">
        <v>479.4</v>
      </c>
      <c r="L12" s="10">
        <v>565.6</v>
      </c>
      <c r="M12" s="10">
        <v>532.01</v>
      </c>
      <c r="N12" s="10">
        <v>467.31</v>
      </c>
      <c r="O12" s="10">
        <v>512.04999999999995</v>
      </c>
      <c r="P12" s="10">
        <v>490.65</v>
      </c>
      <c r="Q12" s="10">
        <v>552.98</v>
      </c>
      <c r="R12" s="10">
        <v>616.14</v>
      </c>
      <c r="S12" s="10">
        <v>687.43</v>
      </c>
      <c r="T12" s="10">
        <v>674.02</v>
      </c>
      <c r="U12" s="10">
        <v>627.52</v>
      </c>
      <c r="V12" s="10">
        <v>708.2</v>
      </c>
      <c r="W12" s="10">
        <f>IF(ISNUMBER('WEB ADUANA'!B7),'WEB ADUANA'!B7,_Backup_USD!B7)</f>
        <v>816.47</v>
      </c>
      <c r="X12" s="10">
        <f>IF(ISNUMBER('WEB ADUANA'!C7),'WEB ADUANA'!C7,_Backup_USD!C7)</f>
        <v>730.43</v>
      </c>
      <c r="Y12" s="10">
        <f>IF(ISNUMBER('WEB ADUANA'!D7),'WEB ADUANA'!D7,_Backup_USD!D7)</f>
        <v>822.25</v>
      </c>
      <c r="Z12" s="10">
        <f>IF(ISNUMBER('WEB ADUANA'!E7),'WEB ADUANA'!E7,_Backup_USD!E7)</f>
        <v>802.14</v>
      </c>
      <c r="AA12" s="10">
        <f>IF(ISNUMBER('WEB ADUANA'!F7),'WEB ADUANA'!F7,_Backup_USD!F7)</f>
        <v>907.67</v>
      </c>
      <c r="AB12" s="10">
        <f>IF(ISNUMBER('WEB ADUANA'!G7),'WEB ADUANA'!G7,_Backup_USD!G7)</f>
        <v>940.21</v>
      </c>
      <c r="AC12" s="10">
        <f>IF(ISNUMBER('WEB ADUANA'!H7),'WEB ADUANA'!H7,_Backup_USD!H7)</f>
        <v>894.79</v>
      </c>
      <c r="AD12" s="10">
        <f>IF(ISNUMBER('WEB ADUANA'!I7),'WEB ADUANA'!I7,_Backup_USD!I7)</f>
        <v>0</v>
      </c>
      <c r="AE12" s="10">
        <f>IF(ISNUMBER('WEB ADUANA'!J7),'WEB ADUANA'!J7,_Backup_USD!J7)</f>
        <v>0</v>
      </c>
      <c r="AF12" s="10">
        <f>IF(ISNUMBER('WEB ADUANA'!K7),'WEB ADUANA'!K7,_Backup_USD!K7)</f>
        <v>0</v>
      </c>
    </row>
    <row r="13" spans="2:32" ht="23.25" customHeight="1">
      <c r="B13" s="7" t="s">
        <v>115</v>
      </c>
      <c r="C13" s="8">
        <v>535.97</v>
      </c>
      <c r="D13" s="8">
        <v>624.89</v>
      </c>
      <c r="E13" s="8">
        <v>704.28</v>
      </c>
      <c r="F13" s="8">
        <v>703</v>
      </c>
      <c r="G13" s="8">
        <v>634.25</v>
      </c>
      <c r="H13" s="8">
        <v>580.07000000000005</v>
      </c>
      <c r="I13" s="8">
        <v>549.16</v>
      </c>
      <c r="J13" s="8">
        <v>529.78</v>
      </c>
      <c r="K13" s="8">
        <v>512.38</v>
      </c>
      <c r="L13" s="8">
        <v>531.92999999999995</v>
      </c>
      <c r="M13" s="8">
        <v>537.87</v>
      </c>
      <c r="N13" s="8">
        <v>472.96</v>
      </c>
      <c r="O13" s="8">
        <v>505.35</v>
      </c>
      <c r="P13" s="8">
        <v>505.02</v>
      </c>
      <c r="Q13" s="8">
        <v>550.02</v>
      </c>
      <c r="R13" s="8">
        <v>631.80999999999995</v>
      </c>
      <c r="S13" s="8">
        <v>674.16</v>
      </c>
      <c r="T13" s="8">
        <v>662.36</v>
      </c>
      <c r="U13" s="8">
        <v>645.87</v>
      </c>
      <c r="V13" s="8">
        <v>680.06</v>
      </c>
      <c r="W13" s="8">
        <f>IF(ISNUMBER('WEB ADUANA'!B8),'WEB ADUANA'!B8,_Backup_USD!B8)</f>
        <v>813.25</v>
      </c>
      <c r="X13" s="8">
        <f>IF(ISNUMBER('WEB ADUANA'!C8),'WEB ADUANA'!C8,_Backup_USD!C8)</f>
        <v>732.25</v>
      </c>
      <c r="Y13" s="8">
        <f>IF(ISNUMBER('WEB ADUANA'!D8),'WEB ADUANA'!D8,_Backup_USD!D8)</f>
        <v>905.32</v>
      </c>
      <c r="Z13" s="8">
        <f>IF(ISNUMBER('WEB ADUANA'!E8),'WEB ADUANA'!E8,_Backup_USD!E8)</f>
        <v>800.89</v>
      </c>
      <c r="AA13" s="8">
        <f>IF(ISNUMBER('WEB ADUANA'!F8),'WEB ADUANA'!F8,_Backup_USD!F8)</f>
        <v>947.78</v>
      </c>
      <c r="AB13" s="8">
        <f>IF(ISNUMBER('WEB ADUANA'!G8),'WEB ADUANA'!G8,_Backup_USD!G8)</f>
        <v>930.67</v>
      </c>
      <c r="AC13" s="8">
        <f>IF(ISNUMBER('WEB ADUANA'!H8),'WEB ADUANA'!H8,_Backup_USD!H8)</f>
        <v>916.97</v>
      </c>
      <c r="AD13" s="8">
        <f>IF(ISNUMBER('WEB ADUANA'!I8),'WEB ADUANA'!I8,_Backup_USD!I8)</f>
        <v>0</v>
      </c>
      <c r="AE13" s="8">
        <f>IF(ISNUMBER('WEB ADUANA'!J8),'WEB ADUANA'!J8,_Backup_USD!J8)</f>
        <v>0</v>
      </c>
      <c r="AF13" s="8">
        <f>IF(ISNUMBER('WEB ADUANA'!K8),'WEB ADUANA'!K8,_Backup_USD!K8)</f>
        <v>0</v>
      </c>
    </row>
    <row r="14" spans="2:32" ht="23.25" customHeight="1">
      <c r="B14" s="9" t="s">
        <v>116</v>
      </c>
      <c r="C14" s="10">
        <v>554.46</v>
      </c>
      <c r="D14" s="10">
        <v>667.69</v>
      </c>
      <c r="E14" s="10">
        <v>699.3</v>
      </c>
      <c r="F14" s="10">
        <v>702.22</v>
      </c>
      <c r="G14" s="10">
        <v>642.80999999999995</v>
      </c>
      <c r="H14" s="10">
        <v>564.02</v>
      </c>
      <c r="I14" s="10">
        <v>540.14</v>
      </c>
      <c r="J14" s="10">
        <v>524.29</v>
      </c>
      <c r="K14" s="10">
        <v>494.36</v>
      </c>
      <c r="L14" s="10">
        <v>543.53</v>
      </c>
      <c r="M14" s="10">
        <v>522.72</v>
      </c>
      <c r="N14" s="10">
        <v>457.12</v>
      </c>
      <c r="O14" s="10">
        <v>483.64</v>
      </c>
      <c r="P14" s="10">
        <v>509.89</v>
      </c>
      <c r="Q14" s="10">
        <v>565.88</v>
      </c>
      <c r="R14" s="10">
        <v>665.52</v>
      </c>
      <c r="S14" s="10">
        <v>664.94</v>
      </c>
      <c r="T14" s="10">
        <v>647.99</v>
      </c>
      <c r="U14" s="10">
        <v>653.19000000000005</v>
      </c>
      <c r="V14" s="10">
        <v>697.22</v>
      </c>
      <c r="W14" s="10">
        <f>IF(ISNUMBER('WEB ADUANA'!B9),'WEB ADUANA'!B9,_Backup_USD!B9)</f>
        <v>759.18</v>
      </c>
      <c r="X14" s="10">
        <f>IF(ISNUMBER('WEB ADUANA'!C9),'WEB ADUANA'!C9,_Backup_USD!C9)</f>
        <v>767.29</v>
      </c>
      <c r="Y14" s="10">
        <f>IF(ISNUMBER('WEB ADUANA'!D9),'WEB ADUANA'!D9,_Backup_USD!D9)</f>
        <v>920.49</v>
      </c>
      <c r="Z14" s="10">
        <f>IF(ISNUMBER('WEB ADUANA'!E9),'WEB ADUANA'!E9,_Backup_USD!E9)</f>
        <v>826.01</v>
      </c>
      <c r="AA14" s="10">
        <f>IF(ISNUMBER('WEB ADUANA'!F9),'WEB ADUANA'!F9,_Backup_USD!F9)</f>
        <v>956.63</v>
      </c>
      <c r="AB14" s="10">
        <f>IF(ISNUMBER('WEB ADUANA'!G9),'WEB ADUANA'!G9,_Backup_USD!G9)</f>
        <v>970.09</v>
      </c>
      <c r="AC14" s="10">
        <f>IF(ISNUMBER('WEB ADUANA'!H9),'WEB ADUANA'!H9,_Backup_USD!H9)</f>
        <v>935.57</v>
      </c>
      <c r="AD14" s="10">
        <f>IF(ISNUMBER('WEB ADUANA'!I9),'WEB ADUANA'!I9,_Backup_USD!I9)</f>
        <v>0</v>
      </c>
      <c r="AE14" s="10">
        <f>IF(ISNUMBER('WEB ADUANA'!J9),'WEB ADUANA'!J9,_Backup_USD!J9)</f>
        <v>0</v>
      </c>
      <c r="AF14" s="10">
        <f>IF(ISNUMBER('WEB ADUANA'!K9),'WEB ADUANA'!K9,_Backup_USD!K9)</f>
        <v>0</v>
      </c>
    </row>
    <row r="15" spans="2:32" ht="23.25" customHeight="1">
      <c r="B15" s="7" t="s">
        <v>117</v>
      </c>
      <c r="C15" s="8">
        <v>558.26</v>
      </c>
      <c r="D15" s="8">
        <v>657.34</v>
      </c>
      <c r="E15" s="8">
        <v>713.26</v>
      </c>
      <c r="F15" s="8">
        <v>699.74</v>
      </c>
      <c r="G15" s="8">
        <v>626.55999999999995</v>
      </c>
      <c r="H15" s="8">
        <v>547.76</v>
      </c>
      <c r="I15" s="8">
        <v>538.12</v>
      </c>
      <c r="J15" s="8">
        <v>525.53</v>
      </c>
      <c r="K15" s="8">
        <v>519.91</v>
      </c>
      <c r="L15" s="8">
        <v>548.54999999999995</v>
      </c>
      <c r="M15" s="8">
        <v>500.74</v>
      </c>
      <c r="N15" s="8">
        <v>464.73</v>
      </c>
      <c r="O15" s="8">
        <v>480.59</v>
      </c>
      <c r="P15" s="8">
        <v>513.63</v>
      </c>
      <c r="Q15" s="8">
        <v>588.66999999999996</v>
      </c>
      <c r="R15" s="8">
        <v>699.69</v>
      </c>
      <c r="S15" s="8">
        <v>671.32</v>
      </c>
      <c r="T15" s="8">
        <v>626.67999999999995</v>
      </c>
      <c r="U15" s="8">
        <v>666.81</v>
      </c>
      <c r="V15" s="8">
        <v>724.2</v>
      </c>
      <c r="W15" s="8">
        <f>IF(ISNUMBER('WEB ADUANA'!B10),'WEB ADUANA'!B10,_Backup_USD!B10)</f>
        <v>784.27</v>
      </c>
      <c r="X15" s="8">
        <f>IF(ISNUMBER('WEB ADUANA'!C10),'WEB ADUANA'!C10,_Backup_USD!C10)</f>
        <v>784.39</v>
      </c>
      <c r="Y15" s="8">
        <f>IF(ISNUMBER('WEB ADUANA'!D10),'WEB ADUANA'!D10,_Backup_USD!D10)</f>
        <v>890.9</v>
      </c>
      <c r="Z15" s="8">
        <f>IF(ISNUMBER('WEB ADUANA'!E10),'WEB ADUANA'!E10,_Backup_USD!E10)</f>
        <v>857.59</v>
      </c>
      <c r="AA15" s="8">
        <f>IF(ISNUMBER('WEB ADUANA'!F10),'WEB ADUANA'!F10,_Backup_USD!F10)</f>
        <v>912.08</v>
      </c>
      <c r="AB15" s="8">
        <f>IF(ISNUMBER('WEB ADUANA'!G10),'WEB ADUANA'!G10,_Backup_USD!G10)</f>
        <v>968.64</v>
      </c>
      <c r="AC15" s="8">
        <f>IF(ISNUMBER('WEB ADUANA'!H10),'WEB ADUANA'!H10,_Backup_USD!H10)</f>
        <v>925.25</v>
      </c>
      <c r="AD15" s="8">
        <f>IF(ISNUMBER('WEB ADUANA'!I10),'WEB ADUANA'!I10,_Backup_USD!I10)</f>
        <v>0</v>
      </c>
      <c r="AE15" s="8">
        <f>IF(ISNUMBER('WEB ADUANA'!J10),'WEB ADUANA'!J10,_Backup_USD!J10)</f>
        <v>0</v>
      </c>
      <c r="AF15" s="8">
        <f>IF(ISNUMBER('WEB ADUANA'!K10),'WEB ADUANA'!K10,_Backup_USD!K10)</f>
        <v>0</v>
      </c>
    </row>
    <row r="16" spans="2:32" ht="23.25" customHeight="1">
      <c r="B16" s="9" t="s">
        <v>118</v>
      </c>
      <c r="C16" s="10">
        <v>567.42999999999995</v>
      </c>
      <c r="D16" s="10">
        <v>694.89</v>
      </c>
      <c r="E16" s="10">
        <v>745.01</v>
      </c>
      <c r="F16" s="10">
        <v>664.06</v>
      </c>
      <c r="G16" s="10">
        <v>606.46</v>
      </c>
      <c r="H16" s="10">
        <v>538.25</v>
      </c>
      <c r="I16" s="10">
        <v>537.29999999999995</v>
      </c>
      <c r="J16" s="10">
        <v>512.39</v>
      </c>
      <c r="K16" s="10">
        <v>540.01</v>
      </c>
      <c r="L16" s="10">
        <v>545.44000000000005</v>
      </c>
      <c r="M16" s="76">
        <v>484.86</v>
      </c>
      <c r="N16" s="10">
        <v>508.51</v>
      </c>
      <c r="O16" s="10">
        <v>471.88</v>
      </c>
      <c r="P16" s="10">
        <v>500.22</v>
      </c>
      <c r="Q16" s="10">
        <v>599.66</v>
      </c>
      <c r="R16" s="10">
        <v>705.29</v>
      </c>
      <c r="S16" s="10">
        <v>662.27</v>
      </c>
      <c r="T16" s="10">
        <v>638.28</v>
      </c>
      <c r="U16" s="10">
        <v>663.9</v>
      </c>
      <c r="V16" s="10">
        <v>726.17</v>
      </c>
      <c r="W16" s="10">
        <f>IF(ISNUMBER('WEB ADUANA'!B11),'WEB ADUANA'!B11,_Backup_USD!B11)</f>
        <v>784.19</v>
      </c>
      <c r="X16" s="10">
        <f>IF(ISNUMBER('WEB ADUANA'!C11),'WEB ADUANA'!C11,_Backup_USD!C11)</f>
        <v>798.63</v>
      </c>
      <c r="Y16" s="10">
        <f>IF(ISNUMBER('WEB ADUANA'!D11),'WEB ADUANA'!D11,_Backup_USD!D11)</f>
        <v>971.14</v>
      </c>
      <c r="Z16" s="10">
        <f>IF(ISNUMBER('WEB ADUANA'!E11),'WEB ADUANA'!E11,_Backup_USD!E11)</f>
        <v>904.62</v>
      </c>
      <c r="AA16" s="10">
        <f>IF(ISNUMBER('WEB ADUANA'!F11),'WEB ADUANA'!F11,_Backup_USD!F11)</f>
        <v>900.91</v>
      </c>
      <c r="AB16" s="10">
        <f>IF(ISNUMBER('WEB ADUANA'!G11),'WEB ADUANA'!G11,_Backup_USD!G11)</f>
        <v>958.9</v>
      </c>
      <c r="AC16" s="10">
        <f>IF(ISNUMBER('WEB ADUANA'!H11),'WEB ADUANA'!H11,_Backup_USD!H11)</f>
        <v>0</v>
      </c>
      <c r="AD16" s="10">
        <f>IF(ISNUMBER('WEB ADUANA'!I11),'WEB ADUANA'!I11,_Backup_USD!I11)</f>
        <v>0</v>
      </c>
      <c r="AE16" s="10">
        <f>IF(ISNUMBER('WEB ADUANA'!J11),'WEB ADUANA'!J11,_Backup_USD!J11)</f>
        <v>0</v>
      </c>
      <c r="AF16" s="10">
        <f>IF(ISNUMBER('WEB ADUANA'!K11),'WEB ADUANA'!K11,_Backup_USD!K11)</f>
        <v>0</v>
      </c>
    </row>
    <row r="17" spans="2:32" ht="23.25" customHeight="1">
      <c r="B17" s="7" t="s">
        <v>119</v>
      </c>
      <c r="C17" s="8">
        <v>575.37</v>
      </c>
      <c r="D17" s="8">
        <v>716.61</v>
      </c>
      <c r="E17" s="8">
        <v>733.72</v>
      </c>
      <c r="F17" s="8">
        <v>634.88</v>
      </c>
      <c r="G17" s="8">
        <v>610.61</v>
      </c>
      <c r="H17" s="8">
        <v>546.91999999999996</v>
      </c>
      <c r="I17" s="8">
        <v>524.55999999999995</v>
      </c>
      <c r="J17" s="8">
        <v>494.85</v>
      </c>
      <c r="K17" s="8">
        <v>670.55</v>
      </c>
      <c r="L17" s="8">
        <v>531.15</v>
      </c>
      <c r="M17" s="8">
        <v>494.44</v>
      </c>
      <c r="N17" s="8">
        <v>501.12</v>
      </c>
      <c r="O17" s="8">
        <v>481.98</v>
      </c>
      <c r="P17" s="8">
        <v>506.97</v>
      </c>
      <c r="Q17" s="8">
        <v>581.62</v>
      </c>
      <c r="R17" s="8">
        <v>687.37</v>
      </c>
      <c r="S17" s="8">
        <v>653.62</v>
      </c>
      <c r="T17" s="8">
        <v>629.62</v>
      </c>
      <c r="U17" s="8">
        <v>687.9</v>
      </c>
      <c r="V17" s="8">
        <v>724.37</v>
      </c>
      <c r="W17" s="8">
        <f>IF(ISNUMBER('WEB ADUANA'!B12),'WEB ADUANA'!B12,_Backup_USD!B12)</f>
        <v>775.56</v>
      </c>
      <c r="X17" s="8">
        <f>IF(ISNUMBER('WEB ADUANA'!C12),'WEB ADUANA'!C12,_Backup_USD!C12)</f>
        <v>804.32</v>
      </c>
      <c r="Y17" s="8">
        <f>IF(ISNUMBER('WEB ADUANA'!D12),'WEB ADUANA'!D12,_Backup_USD!D12)</f>
        <v>953</v>
      </c>
      <c r="Z17" s="8">
        <f>IF(ISNUMBER('WEB ADUANA'!E12),'WEB ADUANA'!E12,_Backup_USD!E12)</f>
        <v>928.41</v>
      </c>
      <c r="AA17" s="8">
        <f>IF(ISNUMBER('WEB ADUANA'!F12),'WEB ADUANA'!F12,_Backup_USD!F12)</f>
        <v>945.88</v>
      </c>
      <c r="AB17" s="8">
        <f>IF(ISNUMBER('WEB ADUANA'!G12),'WEB ADUANA'!G12,_Backup_USD!G12)</f>
        <v>941.63</v>
      </c>
      <c r="AC17" s="8">
        <f>IF(ISNUMBER('WEB ADUANA'!H12),'WEB ADUANA'!H12,_Backup_USD!H12)</f>
        <v>0</v>
      </c>
      <c r="AD17" s="8">
        <f>IF(ISNUMBER('WEB ADUANA'!I12),'WEB ADUANA'!I12,_Backup_USD!I12)</f>
        <v>0</v>
      </c>
      <c r="AE17" s="8">
        <f>IF(ISNUMBER('WEB ADUANA'!J12),'WEB ADUANA'!J12,_Backup_USD!J12)</f>
        <v>0</v>
      </c>
      <c r="AF17" s="8">
        <f>IF(ISNUMBER('WEB ADUANA'!K12),'WEB ADUANA'!K12,_Backup_USD!K12)</f>
        <v>0</v>
      </c>
    </row>
    <row r="18" spans="2:32" ht="23.25" customHeight="1">
      <c r="B18" s="9" t="s">
        <v>120</v>
      </c>
      <c r="C18" s="10">
        <v>579.29</v>
      </c>
      <c r="D18" s="10">
        <v>674.34</v>
      </c>
      <c r="E18" s="10">
        <v>707.3</v>
      </c>
      <c r="F18" s="10">
        <v>623.78</v>
      </c>
      <c r="G18" s="10">
        <v>587.16</v>
      </c>
      <c r="H18" s="10">
        <v>521.09</v>
      </c>
      <c r="I18" s="10">
        <v>530.61</v>
      </c>
      <c r="J18" s="10">
        <v>512.24</v>
      </c>
      <c r="K18" s="10">
        <v>663.08</v>
      </c>
      <c r="L18" s="10">
        <v>493.48</v>
      </c>
      <c r="M18" s="10">
        <v>482.78</v>
      </c>
      <c r="N18" s="10">
        <v>521.07000000000005</v>
      </c>
      <c r="O18" s="10">
        <v>481.69</v>
      </c>
      <c r="P18" s="10">
        <v>524.1</v>
      </c>
      <c r="Q18" s="10">
        <v>600.25</v>
      </c>
      <c r="R18" s="10">
        <v>712.13</v>
      </c>
      <c r="S18" s="10">
        <v>675.91</v>
      </c>
      <c r="T18" s="10">
        <v>641.09</v>
      </c>
      <c r="U18" s="10">
        <v>672.36</v>
      </c>
      <c r="V18" s="10">
        <v>806.3</v>
      </c>
      <c r="W18" s="10">
        <f>IF(ISNUMBER('WEB ADUANA'!B13),'WEB ADUANA'!B13,_Backup_USD!B13)</f>
        <v>766</v>
      </c>
      <c r="X18" s="10">
        <f>IF(ISNUMBER('WEB ADUANA'!C13),'WEB ADUANA'!C13,_Backup_USD!C13)</f>
        <v>829.94</v>
      </c>
      <c r="Y18" s="10">
        <f>IF(ISNUMBER('WEB ADUANA'!D13),'WEB ADUANA'!D13,_Backup_USD!D13)</f>
        <v>916.36</v>
      </c>
      <c r="Z18" s="10">
        <f>IF(ISNUMBER('WEB ADUANA'!E13),'WEB ADUANA'!E13,_Backup_USD!E13)</f>
        <v>869.47</v>
      </c>
      <c r="AA18" s="10">
        <f>IF(ISNUMBER('WEB ADUANA'!F13),'WEB ADUANA'!F13,_Backup_USD!F13)</f>
        <v>975.41</v>
      </c>
      <c r="AB18" s="10">
        <f>IF(ISNUMBER('WEB ADUANA'!G13),'WEB ADUANA'!G13,_Backup_USD!G13)</f>
        <v>930.89</v>
      </c>
      <c r="AC18" s="10">
        <f>IF(ISNUMBER('WEB ADUANA'!H13),'WEB ADUANA'!H13,_Backup_USD!H13)</f>
        <v>0</v>
      </c>
      <c r="AD18" s="10">
        <f>IF(ISNUMBER('WEB ADUANA'!I13),'WEB ADUANA'!I13,_Backup_USD!I13)</f>
        <v>0</v>
      </c>
      <c r="AE18" s="10">
        <f>IF(ISNUMBER('WEB ADUANA'!J13),'WEB ADUANA'!J13,_Backup_USD!J13)</f>
        <v>0</v>
      </c>
      <c r="AF18" s="10">
        <f>IF(ISNUMBER('WEB ADUANA'!K13),'WEB ADUANA'!K13,_Backup_USD!K13)</f>
        <v>0</v>
      </c>
    </row>
    <row r="20" spans="2:32" ht="15" customHeight="1">
      <c r="B20" s="125" t="s">
        <v>121</v>
      </c>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row>
    <row r="21" spans="2:32" ht="15.75" customHeight="1">
      <c r="B21" s="51" t="s">
        <v>122</v>
      </c>
      <c r="C21" s="52" t="s">
        <v>123</v>
      </c>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row>
    <row r="22" spans="2:32" ht="15" customHeight="1">
      <c r="B22" s="51" t="s">
        <v>124</v>
      </c>
      <c r="C22" s="49" t="str">
        <f>IF(AND(UPPER(TRIM('WEB ADUANA'!A1))="MES",'WEB ADUANA'!B1=2020,'WEB ADUANA'!K1=2029,UPPER(TRIM('WEB ADUANA'!A2))="ENERO",UPPER(TRIM('WEB ADUANA'!A13))="DICIEMBRE"),"ESTRUCTURA OK","REVISAR FUENTE / ESTRUCTURA WEB")</f>
        <v>ESTRUCTURA OK</v>
      </c>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row>
    <row r="23" spans="2:32" ht="15" customHeight="1">
      <c r="B23" s="51" t="s">
        <v>125</v>
      </c>
      <c r="C23" s="51" t="s">
        <v>126</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row>
    <row r="26" spans="2:32">
      <c r="L26" s="6" t="s">
        <v>105</v>
      </c>
    </row>
  </sheetData>
  <sheetProtection algorithmName="SHA-512" hashValue="nAz8PZwrUecGLYdRv0fkD7cVU7jkcuf9ZFyNkvtqzsxCVKAMBSs9SKuWQpWo7SNqRQsk1+eKGmUQ3BPC/d6UvA==" saltValue="9Tmg5zPb1FS10aOZUR6aUg==" spinCount="100000" sheet="1" formatCells="0" formatColumns="0" formatRows="0" insertColumns="0" insertRows="0" insertHyperlinks="0" deleteColumns="0" deleteRows="0" sort="0" autoFilter="0" pivotTables="0"/>
  <mergeCells count="5">
    <mergeCell ref="B20:AC20"/>
    <mergeCell ref="B3:AB3"/>
    <mergeCell ref="C5:AF5"/>
    <mergeCell ref="B5:B6"/>
    <mergeCell ref="B4:AF4"/>
  </mergeCells>
  <hyperlinks>
    <hyperlink ref="C21" r:id="rId1" xr:uid="{00000000-0004-0000-0100-000000000000}"/>
  </hyperlinks>
  <pageMargins left="0.7" right="0.7" top="0.75" bottom="0.75" header="0.3" footer="0.3"/>
  <pageSetup scale="29" orientation="portrait"/>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Z56"/>
  <sheetViews>
    <sheetView showGridLines="0" tabSelected="1" zoomScaleNormal="100" workbookViewId="0">
      <selection activeCell="F22" sqref="F22"/>
    </sheetView>
  </sheetViews>
  <sheetFormatPr baseColWidth="10" defaultRowHeight="12.75"/>
  <cols>
    <col min="1" max="1" width="1.5703125" style="1" customWidth="1"/>
    <col min="2" max="2" width="7.5703125" style="1" bestFit="1" customWidth="1"/>
    <col min="3" max="3" width="72" style="1" customWidth="1"/>
    <col min="4" max="4" width="13.7109375" style="1" bestFit="1" customWidth="1"/>
    <col min="5" max="5" width="25.7109375" style="1" customWidth="1"/>
    <col min="6" max="6" width="41.42578125" style="1" customWidth="1"/>
    <col min="7" max="7" width="18.42578125" style="1" bestFit="1" customWidth="1"/>
    <col min="8" max="8" width="17.5703125" style="1" customWidth="1"/>
    <col min="9" max="9" width="17.85546875" style="1" bestFit="1" customWidth="1"/>
    <col min="10" max="10" width="16.85546875" style="1" bestFit="1" customWidth="1"/>
    <col min="11" max="11" width="18.7109375" style="1" bestFit="1" customWidth="1"/>
    <col min="12" max="12" width="20.140625" style="1" customWidth="1"/>
    <col min="13" max="13" width="17.28515625" style="1" bestFit="1" customWidth="1"/>
    <col min="14" max="14" width="20.7109375" style="1" bestFit="1" customWidth="1"/>
    <col min="15" max="15" width="17" style="1" customWidth="1"/>
    <col min="16" max="16" width="21.85546875" style="1" bestFit="1" customWidth="1"/>
    <col min="17" max="17" width="21.85546875" style="1" customWidth="1"/>
    <col min="18" max="18" width="21.140625" style="1" customWidth="1"/>
    <col min="19" max="19" width="56.28515625" style="1" customWidth="1"/>
    <col min="20" max="23" width="11.42578125" style="1" customWidth="1"/>
    <col min="24" max="24" width="8.5703125" style="57" hidden="1" customWidth="1"/>
    <col min="25" max="25" width="3.7109375" style="57" hidden="1" customWidth="1"/>
    <col min="26" max="26" width="15.140625" style="57" hidden="1" customWidth="1"/>
    <col min="27" max="29" width="11.42578125" style="1" customWidth="1"/>
    <col min="30" max="16384" width="11.42578125" style="1"/>
  </cols>
  <sheetData>
    <row r="1" spans="2:26" ht="8.25" customHeight="1" thickBot="1"/>
    <row r="2" spans="2:26" ht="46.5" customHeight="1" thickBot="1">
      <c r="B2" s="98" t="s">
        <v>0</v>
      </c>
      <c r="C2" s="99"/>
      <c r="D2" s="99"/>
      <c r="E2" s="99"/>
      <c r="F2" s="99"/>
      <c r="G2" s="99"/>
      <c r="H2" s="99"/>
      <c r="I2" s="99"/>
      <c r="J2" s="99"/>
      <c r="K2" s="99"/>
      <c r="L2" s="99"/>
      <c r="M2" s="99"/>
      <c r="N2" s="99"/>
      <c r="O2" s="99"/>
      <c r="P2" s="99"/>
      <c r="Q2" s="99"/>
      <c r="R2" s="99"/>
      <c r="S2" s="100"/>
    </row>
    <row r="3" spans="2:26" ht="13.5" customHeight="1" thickBot="1"/>
    <row r="4" spans="2:26" ht="20.25" customHeight="1" thickBot="1">
      <c r="B4" s="15"/>
      <c r="C4" s="77" t="s">
        <v>1</v>
      </c>
      <c r="D4" s="80"/>
      <c r="E4" s="81"/>
      <c r="F4" s="81"/>
      <c r="G4" s="81"/>
      <c r="H4" s="81"/>
      <c r="I4" s="81"/>
      <c r="J4" s="82"/>
      <c r="K4" s="95" t="s">
        <v>2</v>
      </c>
      <c r="L4" s="96"/>
      <c r="M4" s="97"/>
      <c r="N4" s="101"/>
      <c r="O4" s="102"/>
    </row>
    <row r="5" spans="2:26" ht="20.25" customHeight="1" thickBot="1">
      <c r="B5" s="16"/>
      <c r="C5" s="78" t="s">
        <v>3</v>
      </c>
      <c r="D5" s="80"/>
      <c r="E5" s="81"/>
      <c r="F5" s="81"/>
      <c r="G5" s="81"/>
      <c r="H5" s="81"/>
      <c r="I5" s="81"/>
      <c r="J5" s="82"/>
      <c r="K5" s="95" t="s">
        <v>4</v>
      </c>
      <c r="L5" s="96"/>
      <c r="M5" s="97"/>
      <c r="N5" s="101"/>
      <c r="O5" s="102"/>
    </row>
    <row r="6" spans="2:26" ht="20.25" customHeight="1" thickBot="1">
      <c r="B6" s="16"/>
      <c r="C6" s="78" t="s">
        <v>5</v>
      </c>
      <c r="D6" s="80"/>
      <c r="E6" s="81"/>
      <c r="F6" s="81"/>
      <c r="G6" s="81"/>
      <c r="H6" s="81"/>
      <c r="I6" s="81"/>
      <c r="J6" s="82"/>
      <c r="K6" s="95" t="s">
        <v>6</v>
      </c>
      <c r="L6" s="96"/>
      <c r="M6" s="97"/>
      <c r="N6" s="83"/>
      <c r="O6" s="84"/>
    </row>
    <row r="7" spans="2:26" ht="20.25" customHeight="1" thickBot="1">
      <c r="B7" s="16"/>
      <c r="C7" s="78" t="s">
        <v>7</v>
      </c>
      <c r="D7" s="85"/>
      <c r="E7" s="86"/>
      <c r="F7" s="86"/>
      <c r="G7" s="86"/>
      <c r="H7" s="86"/>
      <c r="I7" s="86"/>
      <c r="J7" s="87"/>
      <c r="K7" s="95" t="s">
        <v>8</v>
      </c>
      <c r="L7" s="96"/>
      <c r="M7" s="97"/>
      <c r="N7" s="83"/>
      <c r="O7" s="84"/>
    </row>
    <row r="8" spans="2:26" ht="20.25" customHeight="1" thickBot="1">
      <c r="B8" s="16"/>
      <c r="C8" s="78" t="s">
        <v>9</v>
      </c>
      <c r="D8" s="88"/>
      <c r="E8" s="89"/>
      <c r="F8" s="89"/>
      <c r="G8" s="89"/>
      <c r="H8" s="89"/>
      <c r="I8" s="89"/>
      <c r="J8" s="90"/>
      <c r="K8" s="95" t="s">
        <v>10</v>
      </c>
      <c r="L8" s="96"/>
      <c r="M8" s="97"/>
      <c r="N8" s="83"/>
      <c r="O8" s="84"/>
    </row>
    <row r="9" spans="2:26" ht="20.25" customHeight="1" thickBot="1">
      <c r="B9" s="16"/>
      <c r="C9" s="78" t="s">
        <v>11</v>
      </c>
      <c r="D9" s="91"/>
      <c r="E9" s="92"/>
      <c r="F9" s="92"/>
      <c r="G9" s="92"/>
      <c r="H9" s="92"/>
      <c r="I9" s="92"/>
      <c r="J9" s="93"/>
      <c r="K9" s="95" t="s">
        <v>12</v>
      </c>
      <c r="L9" s="96"/>
      <c r="M9" s="97"/>
      <c r="N9" s="83"/>
      <c r="O9" s="84"/>
    </row>
    <row r="10" spans="2:26" ht="20.25" customHeight="1" thickBot="1">
      <c r="B10" s="16"/>
      <c r="C10" s="78" t="s">
        <v>13</v>
      </c>
      <c r="D10" s="80"/>
      <c r="E10" s="81"/>
      <c r="F10" s="81"/>
      <c r="G10" s="81"/>
      <c r="H10" s="81"/>
      <c r="I10" s="81"/>
      <c r="J10" s="82"/>
      <c r="K10" s="95" t="s">
        <v>14</v>
      </c>
      <c r="L10" s="96"/>
      <c r="M10" s="97"/>
      <c r="N10" s="83"/>
      <c r="O10" s="84"/>
    </row>
    <row r="11" spans="2:26" ht="20.25" customHeight="1" thickBot="1">
      <c r="B11" s="16"/>
      <c r="C11" s="78" t="s">
        <v>15</v>
      </c>
      <c r="D11" s="80"/>
      <c r="E11" s="81"/>
      <c r="F11" s="81"/>
      <c r="G11" s="81"/>
      <c r="H11" s="81"/>
      <c r="I11" s="81"/>
      <c r="J11" s="82"/>
      <c r="K11" s="95" t="s">
        <v>16</v>
      </c>
      <c r="L11" s="96"/>
      <c r="M11" s="97"/>
      <c r="N11" s="83"/>
      <c r="O11" s="84"/>
    </row>
    <row r="12" spans="2:26" ht="20.25" customHeight="1" thickBot="1">
      <c r="B12" s="16"/>
      <c r="C12" s="78" t="s">
        <v>17</v>
      </c>
      <c r="D12" s="80"/>
      <c r="E12" s="81"/>
      <c r="F12" s="81"/>
      <c r="G12" s="81"/>
      <c r="H12" s="81"/>
      <c r="I12" s="81"/>
      <c r="J12" s="82"/>
      <c r="K12" s="95" t="s">
        <v>18</v>
      </c>
      <c r="L12" s="96"/>
      <c r="M12" s="97"/>
      <c r="N12" s="83"/>
      <c r="O12" s="84"/>
    </row>
    <row r="14" spans="2:26" ht="15.75" customHeight="1" thickBot="1">
      <c r="B14" s="94" t="s">
        <v>887</v>
      </c>
      <c r="C14" s="94"/>
      <c r="D14" s="94"/>
      <c r="E14" s="94"/>
      <c r="F14" s="94"/>
      <c r="G14" s="94"/>
      <c r="H14" s="94"/>
      <c r="I14" s="94"/>
      <c r="J14" s="94"/>
      <c r="K14" s="94"/>
      <c r="L14" s="94"/>
      <c r="M14" s="94"/>
      <c r="N14" s="94"/>
      <c r="O14" s="94"/>
      <c r="P14" s="94"/>
      <c r="Q14" s="94"/>
      <c r="R14" s="94"/>
      <c r="S14" s="94"/>
    </row>
    <row r="15" spans="2:26" ht="39" customHeight="1" thickBot="1">
      <c r="B15" s="12" t="s">
        <v>19</v>
      </c>
      <c r="C15" s="13" t="s">
        <v>20</v>
      </c>
      <c r="D15" s="13" t="s">
        <v>21</v>
      </c>
      <c r="E15" s="13" t="s">
        <v>22</v>
      </c>
      <c r="F15" s="13" t="s">
        <v>23</v>
      </c>
      <c r="G15" s="13" t="s">
        <v>24</v>
      </c>
      <c r="H15" s="13" t="s">
        <v>25</v>
      </c>
      <c r="I15" s="13" t="s">
        <v>26</v>
      </c>
      <c r="J15" s="13" t="s">
        <v>27</v>
      </c>
      <c r="K15" s="13" t="s">
        <v>28</v>
      </c>
      <c r="L15" s="13" t="s">
        <v>29</v>
      </c>
      <c r="M15" s="13" t="s">
        <v>30</v>
      </c>
      <c r="N15" s="13" t="s">
        <v>31</v>
      </c>
      <c r="O15" s="13" t="s">
        <v>32</v>
      </c>
      <c r="P15" s="13" t="s">
        <v>33</v>
      </c>
      <c r="Q15" s="18" t="s">
        <v>34</v>
      </c>
      <c r="R15" s="18" t="s">
        <v>35</v>
      </c>
      <c r="S15" s="18" t="s">
        <v>36</v>
      </c>
    </row>
    <row r="16" spans="2:26" s="2" customFormat="1" ht="20.25" customHeight="1" thickBot="1">
      <c r="B16" s="68">
        <v>1</v>
      </c>
      <c r="C16" s="60"/>
      <c r="D16" s="61"/>
      <c r="E16" s="14"/>
      <c r="F16" s="14"/>
      <c r="G16" s="62"/>
      <c r="H16" s="63"/>
      <c r="I16" s="64"/>
      <c r="J16" s="65"/>
      <c r="K16" s="66" t="str">
        <f>IF(F16="","",IF(OR(F16="Factura Módulo Zona Franca",F16="Declaración Salida Zona Franca",F16="DIN (Declaración de Ingreso)"),IF(H16="","",IFERROR(IF(INDEX('Tabla Referencia Dólar Aduanero'!$C$7:$AF$18,MONTH(H16),MATCH(YEAR(H16),'Tabla Referencia Dólar Aduanero'!$C$6:$AF$6,0))="","Pendiente tabla",INDEX('Tabla Referencia Dólar Aduanero'!$C$7:$AF$18,MONTH(H16),MATCH(YEAR(H16),'Tabla Referencia Dólar Aduanero'!$C$6:$AF$6,0))),"Revisar fecha/año")),"No Aplica"))</f>
        <v/>
      </c>
      <c r="L16" s="19" t="str">
        <f t="shared" ref="L16:L55" si="0">IF(F16="","",IF(OR(F16="Factura Módulo Zona Franca",F16="Declaración Salida Zona Franca",F16="DIN (Declaración de Ingreso)"),IF(AND(ISNUMBER(J16),J16&gt;0,ISNUMBER(K16),K16&gt;0),ROUND(J16*K16,0),""),"No Aplica"))</f>
        <v/>
      </c>
      <c r="M16" s="56" t="str">
        <f t="shared" ref="M16:M55" si="1">IF(AND(ISNUMBER(I16),I16&gt;0),I16,IF(AND(ISNUMBER(L16),L16&gt;0),L16,""))</f>
        <v/>
      </c>
      <c r="N16" s="19" t="str">
        <f t="shared" ref="N16:N55" si="2">IF(AND(ISNUMBER(M16),M16&gt;0),ROUND(M16*20%,0),"")</f>
        <v/>
      </c>
      <c r="O16" s="14"/>
      <c r="P16" s="17"/>
      <c r="Q16" s="67" t="str">
        <f>IF(H16&lt;$N$4,"Fuera de Plazo",IF(H16&gt;$N$5,"Fuera de Plazo","Sí"))</f>
        <v>Sí</v>
      </c>
      <c r="R16" s="67" t="str">
        <f t="shared" ref="R16:R55" si="3">Z16</f>
        <v>INCOMPLETO</v>
      </c>
      <c r="S16" s="79"/>
      <c r="X16" s="58" t="str">
        <f t="shared" ref="X16:X55" si="4">IF(F16="","",IF(OR(F16="Factura Módulo Zona Franca",F16="Declaración Salida Zona Franca",F16="DIN (Declaración de Ingreso)"),IF(ISNUMBER(L16),L16,""),IF(ISNUMBER(I16),I16,"")))</f>
        <v/>
      </c>
      <c r="Y16" s="59" t="str">
        <f t="shared" ref="Y16:Y55" si="5">IF(OR(M16="",X16=""),"",IF(AND(ISNUMBER(M16),M16&lt;=X16),"OK","REVISAR MONTO"))</f>
        <v/>
      </c>
      <c r="Z16" s="59" t="str">
        <f t="shared" ref="Z16:Z55" si="6">IF(COUNTA(C16:H16,I16:J16,M16,O16:P16)=0,"",IF(OR(C16="",D16="",E16="",F16="",G16="",H16="",M16="",O16="",P16=""),"INCOMPLETO",IF(OR(F16="Factura Módulo Zona Franca",F16="Declaración Salida Zona Franca",F16="DIN (Declaración de Ingreso)"),IF(OR(J16="",NOT(ISNUMBER(K16)),NOT(ISNUMBER(L16))),"REVISAR ADUANA",IF(Y16="REVISAR MONTO","REVISAR MONTO","OK")),IF(I16="","FALTA VALOR NETO",IF(Y16="REVISAR MONTO","REVISAR MONTO","OK")))))</f>
        <v>INCOMPLETO</v>
      </c>
    </row>
    <row r="17" spans="2:26" s="2" customFormat="1" ht="20.25" customHeight="1" thickBot="1">
      <c r="B17" s="68">
        <v>2</v>
      </c>
      <c r="C17" s="60"/>
      <c r="D17" s="61"/>
      <c r="E17" s="14"/>
      <c r="F17" s="14"/>
      <c r="G17" s="62"/>
      <c r="H17" s="63"/>
      <c r="I17" s="64"/>
      <c r="J17" s="65"/>
      <c r="K17" s="66" t="str">
        <f>IF(F17="","",IF(OR(F17="Factura Módulo Zona Franca",F17="Declaración Salida Zona Franca",F17="DIN (Declaración de Ingreso)"),IF(H17="","",IFERROR(IF(INDEX('Tabla Referencia Dólar Aduanero'!$C$7:$AF$18,MONTH(H17),MATCH(YEAR(H17),'Tabla Referencia Dólar Aduanero'!$C$6:$AF$6,0))="","Pendiente tabla",INDEX('Tabla Referencia Dólar Aduanero'!$C$7:$AF$18,MONTH(H17),MATCH(YEAR(H17),'Tabla Referencia Dólar Aduanero'!$C$6:$AF$6,0))),"Revisar fecha/año")),"No Aplica"))</f>
        <v/>
      </c>
      <c r="L17" s="19" t="str">
        <f t="shared" si="0"/>
        <v/>
      </c>
      <c r="M17" s="56" t="str">
        <f t="shared" si="1"/>
        <v/>
      </c>
      <c r="N17" s="19" t="str">
        <f t="shared" si="2"/>
        <v/>
      </c>
      <c r="O17" s="14"/>
      <c r="P17" s="17"/>
      <c r="Q17" s="67" t="str">
        <f t="shared" ref="Q17:Q55" si="7">IF(H17&lt;$N$4,"Fuera de Plazo",IF(H17&gt;$N$5,"Fuera de Plazo","Sí"))</f>
        <v>Sí</v>
      </c>
      <c r="R17" s="67" t="str">
        <f t="shared" si="3"/>
        <v>INCOMPLETO</v>
      </c>
      <c r="S17" s="79"/>
      <c r="X17" s="58" t="str">
        <f t="shared" si="4"/>
        <v/>
      </c>
      <c r="Y17" s="59" t="str">
        <f t="shared" si="5"/>
        <v/>
      </c>
      <c r="Z17" s="59" t="str">
        <f t="shared" si="6"/>
        <v>INCOMPLETO</v>
      </c>
    </row>
    <row r="18" spans="2:26" s="2" customFormat="1" ht="20.25" customHeight="1" thickBot="1">
      <c r="B18" s="68">
        <v>3</v>
      </c>
      <c r="C18" s="60"/>
      <c r="D18" s="61"/>
      <c r="E18" s="14"/>
      <c r="F18" s="14"/>
      <c r="G18" s="62"/>
      <c r="H18" s="63"/>
      <c r="I18" s="64"/>
      <c r="J18" s="65" t="s">
        <v>105</v>
      </c>
      <c r="K18" s="66" t="str">
        <f>IF(F18="","",IF(OR(F18="Factura Módulo Zona Franca",F18="Declaración Salida Zona Franca",F18="DIN (Declaración de Ingreso)"),IF(H18="","",IFERROR(IF(INDEX('Tabla Referencia Dólar Aduanero'!$C$7:$AF$18,MONTH(H18),MATCH(YEAR(H18),'Tabla Referencia Dólar Aduanero'!$C$6:$AF$6,0))="","Pendiente tabla",INDEX('Tabla Referencia Dólar Aduanero'!$C$7:$AF$18,MONTH(H18),MATCH(YEAR(H18),'Tabla Referencia Dólar Aduanero'!$C$6:$AF$6,0))),"Revisar fecha/año")),"No Aplica"))</f>
        <v/>
      </c>
      <c r="L18" s="19" t="str">
        <f t="shared" si="0"/>
        <v/>
      </c>
      <c r="M18" s="56" t="str">
        <f t="shared" si="1"/>
        <v/>
      </c>
      <c r="N18" s="19" t="str">
        <f t="shared" si="2"/>
        <v/>
      </c>
      <c r="O18" s="14"/>
      <c r="P18" s="17"/>
      <c r="Q18" s="67" t="str">
        <f t="shared" si="7"/>
        <v>Sí</v>
      </c>
      <c r="R18" s="67" t="str">
        <f t="shared" si="3"/>
        <v>INCOMPLETO</v>
      </c>
      <c r="S18" s="79"/>
      <c r="X18" s="58" t="str">
        <f t="shared" si="4"/>
        <v/>
      </c>
      <c r="Y18" s="59" t="str">
        <f t="shared" si="5"/>
        <v/>
      </c>
      <c r="Z18" s="59" t="str">
        <f t="shared" si="6"/>
        <v>INCOMPLETO</v>
      </c>
    </row>
    <row r="19" spans="2:26" s="2" customFormat="1" ht="20.25" customHeight="1" thickBot="1">
      <c r="B19" s="68">
        <v>4</v>
      </c>
      <c r="C19" s="60"/>
      <c r="D19" s="61"/>
      <c r="E19" s="14"/>
      <c r="F19" s="14"/>
      <c r="G19" s="62"/>
      <c r="H19" s="63"/>
      <c r="I19" s="64"/>
      <c r="J19" s="65"/>
      <c r="K19" s="66" t="str">
        <f>IF(F19="","",IF(OR(F19="Factura Módulo Zona Franca",F19="Declaración Salida Zona Franca",F19="DIN (Declaración de Ingreso)"),IF(H19="","",IFERROR(IF(INDEX('Tabla Referencia Dólar Aduanero'!$C$7:$AF$18,MONTH(H19),MATCH(YEAR(H19),'Tabla Referencia Dólar Aduanero'!$C$6:$AF$6,0))="","Pendiente tabla",INDEX('Tabla Referencia Dólar Aduanero'!$C$7:$AF$18,MONTH(H19),MATCH(YEAR(H19),'Tabla Referencia Dólar Aduanero'!$C$6:$AF$6,0))),"Revisar fecha/año")),"No Aplica"))</f>
        <v/>
      </c>
      <c r="L19" s="19" t="str">
        <f t="shared" si="0"/>
        <v/>
      </c>
      <c r="M19" s="56" t="str">
        <f t="shared" si="1"/>
        <v/>
      </c>
      <c r="N19" s="19" t="str">
        <f t="shared" si="2"/>
        <v/>
      </c>
      <c r="O19" s="14"/>
      <c r="P19" s="17"/>
      <c r="Q19" s="67" t="str">
        <f t="shared" si="7"/>
        <v>Sí</v>
      </c>
      <c r="R19" s="67" t="str">
        <f t="shared" si="3"/>
        <v>INCOMPLETO</v>
      </c>
      <c r="S19" s="79"/>
      <c r="X19" s="58" t="str">
        <f t="shared" si="4"/>
        <v/>
      </c>
      <c r="Y19" s="59" t="str">
        <f t="shared" si="5"/>
        <v/>
      </c>
      <c r="Z19" s="59" t="str">
        <f t="shared" si="6"/>
        <v>INCOMPLETO</v>
      </c>
    </row>
    <row r="20" spans="2:26" s="2" customFormat="1" ht="20.25" customHeight="1" thickBot="1">
      <c r="B20" s="68">
        <v>5</v>
      </c>
      <c r="C20" s="60"/>
      <c r="D20" s="61"/>
      <c r="E20" s="14"/>
      <c r="F20" s="14"/>
      <c r="G20" s="62"/>
      <c r="H20" s="63"/>
      <c r="I20" s="64"/>
      <c r="J20" s="65"/>
      <c r="K20" s="66" t="str">
        <f>IF(F20="","",IF(OR(F20="Factura Módulo Zona Franca",F20="Declaración Salida Zona Franca",F20="DIN (Declaración de Ingreso)"),IF(H20="","",IFERROR(IF(INDEX('Tabla Referencia Dólar Aduanero'!$C$7:$AF$18,MONTH(H20),MATCH(YEAR(H20),'Tabla Referencia Dólar Aduanero'!$C$6:$AF$6,0))="","Pendiente tabla",INDEX('Tabla Referencia Dólar Aduanero'!$C$7:$AF$18,MONTH(H20),MATCH(YEAR(H20),'Tabla Referencia Dólar Aduanero'!$C$6:$AF$6,0))),"Revisar fecha/año")),"No Aplica"))</f>
        <v/>
      </c>
      <c r="L20" s="19" t="str">
        <f t="shared" si="0"/>
        <v/>
      </c>
      <c r="M20" s="56" t="str">
        <f t="shared" si="1"/>
        <v/>
      </c>
      <c r="N20" s="19" t="str">
        <f t="shared" si="2"/>
        <v/>
      </c>
      <c r="O20" s="14"/>
      <c r="P20" s="17"/>
      <c r="Q20" s="67" t="str">
        <f t="shared" si="7"/>
        <v>Sí</v>
      </c>
      <c r="R20" s="67" t="str">
        <f t="shared" si="3"/>
        <v>INCOMPLETO</v>
      </c>
      <c r="S20" s="79"/>
      <c r="X20" s="58" t="str">
        <f t="shared" si="4"/>
        <v/>
      </c>
      <c r="Y20" s="59" t="str">
        <f t="shared" si="5"/>
        <v/>
      </c>
      <c r="Z20" s="59" t="str">
        <f t="shared" si="6"/>
        <v>INCOMPLETO</v>
      </c>
    </row>
    <row r="21" spans="2:26" s="2" customFormat="1" ht="20.25" customHeight="1" thickBot="1">
      <c r="B21" s="68">
        <v>6</v>
      </c>
      <c r="C21" s="60"/>
      <c r="D21" s="61"/>
      <c r="E21" s="14"/>
      <c r="F21" s="14"/>
      <c r="G21" s="62"/>
      <c r="H21" s="63"/>
      <c r="I21" s="64"/>
      <c r="J21" s="65"/>
      <c r="K21" s="66" t="str">
        <f>IF(F21="","",IF(OR(F21="Factura Módulo Zona Franca",F21="Declaración Salida Zona Franca",F21="DIN (Declaración de Ingreso)"),IF(H21="","",IFERROR(IF(INDEX('Tabla Referencia Dólar Aduanero'!$C$7:$AF$18,MONTH(H21),MATCH(YEAR(H21),'Tabla Referencia Dólar Aduanero'!$C$6:$AF$6,0))="","Pendiente tabla",INDEX('Tabla Referencia Dólar Aduanero'!$C$7:$AF$18,MONTH(H21),MATCH(YEAR(H21),'Tabla Referencia Dólar Aduanero'!$C$6:$AF$6,0))),"Revisar fecha/año")),"No Aplica"))</f>
        <v/>
      </c>
      <c r="L21" s="19" t="str">
        <f t="shared" si="0"/>
        <v/>
      </c>
      <c r="M21" s="56" t="str">
        <f t="shared" si="1"/>
        <v/>
      </c>
      <c r="N21" s="19" t="str">
        <f t="shared" si="2"/>
        <v/>
      </c>
      <c r="O21" s="14"/>
      <c r="P21" s="17"/>
      <c r="Q21" s="67" t="str">
        <f t="shared" si="7"/>
        <v>Sí</v>
      </c>
      <c r="R21" s="67" t="str">
        <f t="shared" si="3"/>
        <v>INCOMPLETO</v>
      </c>
      <c r="S21" s="79"/>
      <c r="X21" s="58" t="str">
        <f t="shared" si="4"/>
        <v/>
      </c>
      <c r="Y21" s="59" t="str">
        <f t="shared" si="5"/>
        <v/>
      </c>
      <c r="Z21" s="59" t="str">
        <f t="shared" si="6"/>
        <v>INCOMPLETO</v>
      </c>
    </row>
    <row r="22" spans="2:26" s="2" customFormat="1" ht="20.25" customHeight="1" thickBot="1">
      <c r="B22" s="68">
        <v>7</v>
      </c>
      <c r="C22" s="60"/>
      <c r="D22" s="61"/>
      <c r="E22" s="14"/>
      <c r="F22" s="14"/>
      <c r="G22" s="62"/>
      <c r="H22" s="63"/>
      <c r="I22" s="64"/>
      <c r="J22" s="65"/>
      <c r="K22" s="66" t="str">
        <f>IF(F22="","",IF(OR(F22="Factura Módulo Zona Franca",F22="Declaración Salida Zona Franca",F22="DIN (Declaración de Ingreso)"),IF(H22="","",IFERROR(IF(INDEX('Tabla Referencia Dólar Aduanero'!$C$7:$AF$18,MONTH(H22),MATCH(YEAR(H22),'Tabla Referencia Dólar Aduanero'!$C$6:$AF$6,0))="","Pendiente tabla",INDEX('Tabla Referencia Dólar Aduanero'!$C$7:$AF$18,MONTH(H22),MATCH(YEAR(H22),'Tabla Referencia Dólar Aduanero'!$C$6:$AF$6,0))),"Revisar fecha/año")),"No Aplica"))</f>
        <v/>
      </c>
      <c r="L22" s="19" t="str">
        <f t="shared" si="0"/>
        <v/>
      </c>
      <c r="M22" s="56" t="str">
        <f t="shared" si="1"/>
        <v/>
      </c>
      <c r="N22" s="19" t="str">
        <f t="shared" si="2"/>
        <v/>
      </c>
      <c r="O22" s="14"/>
      <c r="P22" s="17"/>
      <c r="Q22" s="67" t="str">
        <f t="shared" si="7"/>
        <v>Sí</v>
      </c>
      <c r="R22" s="67" t="str">
        <f t="shared" si="3"/>
        <v>INCOMPLETO</v>
      </c>
      <c r="S22" s="79"/>
      <c r="X22" s="58" t="str">
        <f t="shared" si="4"/>
        <v/>
      </c>
      <c r="Y22" s="59" t="str">
        <f t="shared" si="5"/>
        <v/>
      </c>
      <c r="Z22" s="59" t="str">
        <f t="shared" si="6"/>
        <v>INCOMPLETO</v>
      </c>
    </row>
    <row r="23" spans="2:26" s="2" customFormat="1" ht="20.25" customHeight="1" thickBot="1">
      <c r="B23" s="68">
        <v>8</v>
      </c>
      <c r="C23" s="60"/>
      <c r="D23" s="61"/>
      <c r="E23" s="14"/>
      <c r="F23" s="14"/>
      <c r="G23" s="62"/>
      <c r="H23" s="63"/>
      <c r="I23" s="64"/>
      <c r="J23" s="65"/>
      <c r="K23" s="66" t="str">
        <f>IF(F23="","",IF(OR(F23="Factura Módulo Zona Franca",F23="Declaración Salida Zona Franca",F23="DIN (Declaración de Ingreso)"),IF(H23="","",IFERROR(IF(INDEX('Tabla Referencia Dólar Aduanero'!$C$7:$AF$18,MONTH(H23),MATCH(YEAR(H23),'Tabla Referencia Dólar Aduanero'!$C$6:$AF$6,0))="","Pendiente tabla",INDEX('Tabla Referencia Dólar Aduanero'!$C$7:$AF$18,MONTH(H23),MATCH(YEAR(H23),'Tabla Referencia Dólar Aduanero'!$C$6:$AF$6,0))),"Revisar fecha/año")),"No Aplica"))</f>
        <v/>
      </c>
      <c r="L23" s="19" t="str">
        <f t="shared" si="0"/>
        <v/>
      </c>
      <c r="M23" s="56" t="str">
        <f t="shared" si="1"/>
        <v/>
      </c>
      <c r="N23" s="19" t="str">
        <f t="shared" si="2"/>
        <v/>
      </c>
      <c r="O23" s="14"/>
      <c r="P23" s="17"/>
      <c r="Q23" s="67" t="str">
        <f t="shared" si="7"/>
        <v>Sí</v>
      </c>
      <c r="R23" s="67" t="str">
        <f t="shared" si="3"/>
        <v>INCOMPLETO</v>
      </c>
      <c r="S23" s="79"/>
      <c r="X23" s="58" t="str">
        <f t="shared" si="4"/>
        <v/>
      </c>
      <c r="Y23" s="59" t="str">
        <f t="shared" si="5"/>
        <v/>
      </c>
      <c r="Z23" s="59" t="str">
        <f t="shared" si="6"/>
        <v>INCOMPLETO</v>
      </c>
    </row>
    <row r="24" spans="2:26" s="2" customFormat="1" ht="20.25" customHeight="1" thickBot="1">
      <c r="B24" s="68">
        <v>9</v>
      </c>
      <c r="C24" s="60"/>
      <c r="D24" s="61"/>
      <c r="E24" s="14"/>
      <c r="F24" s="14"/>
      <c r="G24" s="62"/>
      <c r="H24" s="63"/>
      <c r="I24" s="64"/>
      <c r="J24" s="65"/>
      <c r="K24" s="66" t="str">
        <f>IF(F24="","",IF(OR(F24="Factura Módulo Zona Franca",F24="Declaración Salida Zona Franca",F24="DIN (Declaración de Ingreso)"),IF(H24="","",IFERROR(IF(INDEX('Tabla Referencia Dólar Aduanero'!$C$7:$AF$18,MONTH(H24),MATCH(YEAR(H24),'Tabla Referencia Dólar Aduanero'!$C$6:$AF$6,0))="","Pendiente tabla",INDEX('Tabla Referencia Dólar Aduanero'!$C$7:$AF$18,MONTH(H24),MATCH(YEAR(H24),'Tabla Referencia Dólar Aduanero'!$C$6:$AF$6,0))),"Revisar fecha/año")),"No Aplica"))</f>
        <v/>
      </c>
      <c r="L24" s="19" t="str">
        <f t="shared" si="0"/>
        <v/>
      </c>
      <c r="M24" s="56" t="str">
        <f t="shared" si="1"/>
        <v/>
      </c>
      <c r="N24" s="19" t="str">
        <f t="shared" si="2"/>
        <v/>
      </c>
      <c r="O24" s="14"/>
      <c r="P24" s="17"/>
      <c r="Q24" s="67" t="str">
        <f t="shared" si="7"/>
        <v>Sí</v>
      </c>
      <c r="R24" s="67" t="str">
        <f t="shared" si="3"/>
        <v>INCOMPLETO</v>
      </c>
      <c r="S24" s="79"/>
      <c r="X24" s="58" t="str">
        <f t="shared" si="4"/>
        <v/>
      </c>
      <c r="Y24" s="59" t="str">
        <f t="shared" si="5"/>
        <v/>
      </c>
      <c r="Z24" s="59" t="str">
        <f t="shared" si="6"/>
        <v>INCOMPLETO</v>
      </c>
    </row>
    <row r="25" spans="2:26" s="2" customFormat="1" ht="20.25" customHeight="1" thickBot="1">
      <c r="B25" s="68">
        <v>10</v>
      </c>
      <c r="C25" s="60"/>
      <c r="D25" s="61"/>
      <c r="E25" s="14"/>
      <c r="F25" s="14"/>
      <c r="G25" s="62"/>
      <c r="H25" s="63"/>
      <c r="I25" s="64"/>
      <c r="J25" s="65"/>
      <c r="K25" s="66" t="str">
        <f>IF(F25="","",IF(OR(F25="Factura Módulo Zona Franca",F25="Declaración Salida Zona Franca",F25="DIN (Declaración de Ingreso)"),IF(H25="","",IFERROR(IF(INDEX('Tabla Referencia Dólar Aduanero'!$C$7:$AF$18,MONTH(H25),MATCH(YEAR(H25),'Tabla Referencia Dólar Aduanero'!$C$6:$AF$6,0))="","Pendiente tabla",INDEX('Tabla Referencia Dólar Aduanero'!$C$7:$AF$18,MONTH(H25),MATCH(YEAR(H25),'Tabla Referencia Dólar Aduanero'!$C$6:$AF$6,0))),"Revisar fecha/año")),"No Aplica"))</f>
        <v/>
      </c>
      <c r="L25" s="19" t="str">
        <f t="shared" si="0"/>
        <v/>
      </c>
      <c r="M25" s="56" t="str">
        <f t="shared" si="1"/>
        <v/>
      </c>
      <c r="N25" s="19" t="str">
        <f t="shared" si="2"/>
        <v/>
      </c>
      <c r="O25" s="14"/>
      <c r="P25" s="17"/>
      <c r="Q25" s="67" t="str">
        <f t="shared" si="7"/>
        <v>Sí</v>
      </c>
      <c r="R25" s="67" t="str">
        <f t="shared" si="3"/>
        <v>INCOMPLETO</v>
      </c>
      <c r="S25" s="79"/>
      <c r="X25" s="58" t="str">
        <f t="shared" si="4"/>
        <v/>
      </c>
      <c r="Y25" s="59" t="str">
        <f t="shared" si="5"/>
        <v/>
      </c>
      <c r="Z25" s="59" t="str">
        <f t="shared" si="6"/>
        <v>INCOMPLETO</v>
      </c>
    </row>
    <row r="26" spans="2:26" s="2" customFormat="1" ht="20.25" customHeight="1" thickBot="1">
      <c r="B26" s="68">
        <v>11</v>
      </c>
      <c r="C26" s="60"/>
      <c r="D26" s="61"/>
      <c r="E26" s="14"/>
      <c r="F26" s="14"/>
      <c r="G26" s="62"/>
      <c r="H26" s="63"/>
      <c r="I26" s="64"/>
      <c r="J26" s="65"/>
      <c r="K26" s="66" t="str">
        <f>IF(F26="","",IF(OR(F26="Factura Módulo Zona Franca",F26="Declaración Salida Zona Franca",F26="DIN (Declaración de Ingreso)"),IF(H26="","",IFERROR(IF(INDEX('Tabla Referencia Dólar Aduanero'!$C$7:$AF$18,MONTH(H26),MATCH(YEAR(H26),'Tabla Referencia Dólar Aduanero'!$C$6:$AF$6,0))="","Pendiente tabla",INDEX('Tabla Referencia Dólar Aduanero'!$C$7:$AF$18,MONTH(H26),MATCH(YEAR(H26),'Tabla Referencia Dólar Aduanero'!$C$6:$AF$6,0))),"Revisar fecha/año")),"No Aplica"))</f>
        <v/>
      </c>
      <c r="L26" s="19" t="str">
        <f t="shared" si="0"/>
        <v/>
      </c>
      <c r="M26" s="56" t="str">
        <f t="shared" si="1"/>
        <v/>
      </c>
      <c r="N26" s="19" t="str">
        <f t="shared" si="2"/>
        <v/>
      </c>
      <c r="O26" s="14"/>
      <c r="P26" s="17"/>
      <c r="Q26" s="67" t="str">
        <f t="shared" si="7"/>
        <v>Sí</v>
      </c>
      <c r="R26" s="67" t="str">
        <f t="shared" si="3"/>
        <v>INCOMPLETO</v>
      </c>
      <c r="S26" s="79"/>
      <c r="X26" s="58" t="str">
        <f t="shared" si="4"/>
        <v/>
      </c>
      <c r="Y26" s="59" t="str">
        <f t="shared" si="5"/>
        <v/>
      </c>
      <c r="Z26" s="59" t="str">
        <f t="shared" si="6"/>
        <v>INCOMPLETO</v>
      </c>
    </row>
    <row r="27" spans="2:26" s="2" customFormat="1" ht="20.25" customHeight="1" thickBot="1">
      <c r="B27" s="68">
        <v>12</v>
      </c>
      <c r="C27" s="60"/>
      <c r="D27" s="61"/>
      <c r="E27" s="14"/>
      <c r="F27" s="14"/>
      <c r="G27" s="62"/>
      <c r="H27" s="63"/>
      <c r="I27" s="64"/>
      <c r="J27" s="65"/>
      <c r="K27" s="66" t="str">
        <f>IF(F27="","",IF(OR(F27="Factura Módulo Zona Franca",F27="Declaración Salida Zona Franca",F27="DIN (Declaración de Ingreso)"),IF(H27="","",IFERROR(IF(INDEX('Tabla Referencia Dólar Aduanero'!$C$7:$AF$18,MONTH(H27),MATCH(YEAR(H27),'Tabla Referencia Dólar Aduanero'!$C$6:$AF$6,0))="","Pendiente tabla",INDEX('Tabla Referencia Dólar Aduanero'!$C$7:$AF$18,MONTH(H27),MATCH(YEAR(H27),'Tabla Referencia Dólar Aduanero'!$C$6:$AF$6,0))),"Revisar fecha/año")),"No Aplica"))</f>
        <v/>
      </c>
      <c r="L27" s="19" t="str">
        <f t="shared" si="0"/>
        <v/>
      </c>
      <c r="M27" s="56" t="str">
        <f t="shared" si="1"/>
        <v/>
      </c>
      <c r="N27" s="19" t="str">
        <f t="shared" si="2"/>
        <v/>
      </c>
      <c r="O27" s="14"/>
      <c r="P27" s="17"/>
      <c r="Q27" s="67" t="str">
        <f t="shared" si="7"/>
        <v>Sí</v>
      </c>
      <c r="R27" s="67" t="str">
        <f t="shared" si="3"/>
        <v>INCOMPLETO</v>
      </c>
      <c r="S27" s="79"/>
      <c r="X27" s="58" t="str">
        <f t="shared" si="4"/>
        <v/>
      </c>
      <c r="Y27" s="59" t="str">
        <f t="shared" si="5"/>
        <v/>
      </c>
      <c r="Z27" s="59" t="str">
        <f t="shared" si="6"/>
        <v>INCOMPLETO</v>
      </c>
    </row>
    <row r="28" spans="2:26" s="2" customFormat="1" ht="20.25" customHeight="1" thickBot="1">
      <c r="B28" s="68">
        <v>13</v>
      </c>
      <c r="C28" s="60"/>
      <c r="D28" s="61"/>
      <c r="E28" s="14"/>
      <c r="F28" s="14"/>
      <c r="G28" s="62"/>
      <c r="H28" s="63"/>
      <c r="I28" s="64"/>
      <c r="J28" s="65"/>
      <c r="K28" s="66" t="str">
        <f>IF(F28="","",IF(OR(F28="Factura Módulo Zona Franca",F28="Declaración Salida Zona Franca",F28="DIN (Declaración de Ingreso)"),IF(H28="","",IFERROR(IF(INDEX('Tabla Referencia Dólar Aduanero'!$C$7:$AF$18,MONTH(H28),MATCH(YEAR(H28),'Tabla Referencia Dólar Aduanero'!$C$6:$AF$6,0))="","Pendiente tabla",INDEX('Tabla Referencia Dólar Aduanero'!$C$7:$AF$18,MONTH(H28),MATCH(YEAR(H28),'Tabla Referencia Dólar Aduanero'!$C$6:$AF$6,0))),"Revisar fecha/año")),"No Aplica"))</f>
        <v/>
      </c>
      <c r="L28" s="19" t="str">
        <f t="shared" si="0"/>
        <v/>
      </c>
      <c r="M28" s="56" t="str">
        <f t="shared" si="1"/>
        <v/>
      </c>
      <c r="N28" s="19" t="str">
        <f t="shared" si="2"/>
        <v/>
      </c>
      <c r="O28" s="14"/>
      <c r="P28" s="17"/>
      <c r="Q28" s="67" t="str">
        <f t="shared" si="7"/>
        <v>Sí</v>
      </c>
      <c r="R28" s="67" t="str">
        <f t="shared" si="3"/>
        <v>INCOMPLETO</v>
      </c>
      <c r="S28" s="79"/>
      <c r="X28" s="58" t="str">
        <f t="shared" si="4"/>
        <v/>
      </c>
      <c r="Y28" s="59" t="str">
        <f t="shared" si="5"/>
        <v/>
      </c>
      <c r="Z28" s="59" t="str">
        <f t="shared" si="6"/>
        <v>INCOMPLETO</v>
      </c>
    </row>
    <row r="29" spans="2:26" s="2" customFormat="1" ht="20.25" customHeight="1" thickBot="1">
      <c r="B29" s="68">
        <v>14</v>
      </c>
      <c r="C29" s="60"/>
      <c r="D29" s="61"/>
      <c r="E29" s="14"/>
      <c r="F29" s="14"/>
      <c r="G29" s="62"/>
      <c r="H29" s="63"/>
      <c r="I29" s="64"/>
      <c r="J29" s="65"/>
      <c r="K29" s="66" t="str">
        <f>IF(F29="","",IF(OR(F29="Factura Módulo Zona Franca",F29="Declaración Salida Zona Franca",F29="DIN (Declaración de Ingreso)"),IF(H29="","",IFERROR(IF(INDEX('Tabla Referencia Dólar Aduanero'!$C$7:$AF$18,MONTH(H29),MATCH(YEAR(H29),'Tabla Referencia Dólar Aduanero'!$C$6:$AF$6,0))="","Pendiente tabla",INDEX('Tabla Referencia Dólar Aduanero'!$C$7:$AF$18,MONTH(H29),MATCH(YEAR(H29),'Tabla Referencia Dólar Aduanero'!$C$6:$AF$6,0))),"Revisar fecha/año")),"No Aplica"))</f>
        <v/>
      </c>
      <c r="L29" s="19" t="str">
        <f t="shared" si="0"/>
        <v/>
      </c>
      <c r="M29" s="56" t="str">
        <f t="shared" si="1"/>
        <v/>
      </c>
      <c r="N29" s="19" t="str">
        <f t="shared" si="2"/>
        <v/>
      </c>
      <c r="O29" s="14"/>
      <c r="P29" s="17"/>
      <c r="Q29" s="67" t="str">
        <f t="shared" si="7"/>
        <v>Sí</v>
      </c>
      <c r="R29" s="67" t="str">
        <f t="shared" si="3"/>
        <v>INCOMPLETO</v>
      </c>
      <c r="S29" s="79"/>
      <c r="X29" s="58" t="str">
        <f t="shared" si="4"/>
        <v/>
      </c>
      <c r="Y29" s="59" t="str">
        <f t="shared" si="5"/>
        <v/>
      </c>
      <c r="Z29" s="59" t="str">
        <f t="shared" si="6"/>
        <v>INCOMPLETO</v>
      </c>
    </row>
    <row r="30" spans="2:26" s="2" customFormat="1" ht="20.25" customHeight="1" thickBot="1">
      <c r="B30" s="68">
        <v>15</v>
      </c>
      <c r="C30" s="60"/>
      <c r="D30" s="61"/>
      <c r="E30" s="14"/>
      <c r="F30" s="14"/>
      <c r="G30" s="62"/>
      <c r="H30" s="63"/>
      <c r="I30" s="64"/>
      <c r="J30" s="65"/>
      <c r="K30" s="66" t="str">
        <f>IF(F30="","",IF(OR(F30="Factura Módulo Zona Franca",F30="Declaración Salida Zona Franca",F30="DIN (Declaración de Ingreso)"),IF(H30="","",IFERROR(IF(INDEX('Tabla Referencia Dólar Aduanero'!$C$7:$AF$18,MONTH(H30),MATCH(YEAR(H30),'Tabla Referencia Dólar Aduanero'!$C$6:$AF$6,0))="","Pendiente tabla",INDEX('Tabla Referencia Dólar Aduanero'!$C$7:$AF$18,MONTH(H30),MATCH(YEAR(H30),'Tabla Referencia Dólar Aduanero'!$C$6:$AF$6,0))),"Revisar fecha/año")),"No Aplica"))</f>
        <v/>
      </c>
      <c r="L30" s="19" t="str">
        <f t="shared" si="0"/>
        <v/>
      </c>
      <c r="M30" s="56" t="str">
        <f t="shared" si="1"/>
        <v/>
      </c>
      <c r="N30" s="19" t="str">
        <f t="shared" si="2"/>
        <v/>
      </c>
      <c r="O30" s="14"/>
      <c r="P30" s="17"/>
      <c r="Q30" s="67" t="str">
        <f t="shared" si="7"/>
        <v>Sí</v>
      </c>
      <c r="R30" s="67" t="str">
        <f t="shared" si="3"/>
        <v>INCOMPLETO</v>
      </c>
      <c r="S30" s="79"/>
      <c r="X30" s="58" t="str">
        <f t="shared" si="4"/>
        <v/>
      </c>
      <c r="Y30" s="59" t="str">
        <f t="shared" si="5"/>
        <v/>
      </c>
      <c r="Z30" s="59" t="str">
        <f t="shared" si="6"/>
        <v>INCOMPLETO</v>
      </c>
    </row>
    <row r="31" spans="2:26" s="2" customFormat="1" ht="20.25" customHeight="1" thickBot="1">
      <c r="B31" s="68">
        <v>16</v>
      </c>
      <c r="C31" s="60"/>
      <c r="D31" s="61"/>
      <c r="E31" s="14"/>
      <c r="F31" s="14"/>
      <c r="G31" s="62"/>
      <c r="H31" s="63"/>
      <c r="I31" s="64"/>
      <c r="J31" s="65"/>
      <c r="K31" s="66" t="str">
        <f>IF(F31="","",IF(OR(F31="Factura Módulo Zona Franca",F31="Declaración Salida Zona Franca",F31="DIN (Declaración de Ingreso)"),IF(H31="","",IFERROR(IF(INDEX('Tabla Referencia Dólar Aduanero'!$C$7:$AF$18,MONTH(H31),MATCH(YEAR(H31),'Tabla Referencia Dólar Aduanero'!$C$6:$AF$6,0))="","Pendiente tabla",INDEX('Tabla Referencia Dólar Aduanero'!$C$7:$AF$18,MONTH(H31),MATCH(YEAR(H31),'Tabla Referencia Dólar Aduanero'!$C$6:$AF$6,0))),"Revisar fecha/año")),"No Aplica"))</f>
        <v/>
      </c>
      <c r="L31" s="19" t="str">
        <f t="shared" si="0"/>
        <v/>
      </c>
      <c r="M31" s="56" t="str">
        <f t="shared" si="1"/>
        <v/>
      </c>
      <c r="N31" s="19" t="str">
        <f t="shared" si="2"/>
        <v/>
      </c>
      <c r="O31" s="14"/>
      <c r="P31" s="17"/>
      <c r="Q31" s="67" t="str">
        <f t="shared" si="7"/>
        <v>Sí</v>
      </c>
      <c r="R31" s="67" t="str">
        <f t="shared" si="3"/>
        <v>INCOMPLETO</v>
      </c>
      <c r="S31" s="79"/>
      <c r="X31" s="58" t="str">
        <f t="shared" si="4"/>
        <v/>
      </c>
      <c r="Y31" s="59" t="str">
        <f t="shared" si="5"/>
        <v/>
      </c>
      <c r="Z31" s="59" t="str">
        <f t="shared" si="6"/>
        <v>INCOMPLETO</v>
      </c>
    </row>
    <row r="32" spans="2:26" s="2" customFormat="1" ht="20.25" customHeight="1" thickBot="1">
      <c r="B32" s="68">
        <v>17</v>
      </c>
      <c r="C32" s="60"/>
      <c r="D32" s="61"/>
      <c r="E32" s="14"/>
      <c r="F32" s="14"/>
      <c r="G32" s="62"/>
      <c r="H32" s="63"/>
      <c r="I32" s="64"/>
      <c r="J32" s="65"/>
      <c r="K32" s="66" t="str">
        <f>IF(F32="","",IF(OR(F32="Factura Módulo Zona Franca",F32="Declaración Salida Zona Franca",F32="DIN (Declaración de Ingreso)"),IF(H32="","",IFERROR(IF(INDEX('Tabla Referencia Dólar Aduanero'!$C$7:$AF$18,MONTH(H32),MATCH(YEAR(H32),'Tabla Referencia Dólar Aduanero'!$C$6:$AF$6,0))="","Pendiente tabla",INDEX('Tabla Referencia Dólar Aduanero'!$C$7:$AF$18,MONTH(H32),MATCH(YEAR(H32),'Tabla Referencia Dólar Aduanero'!$C$6:$AF$6,0))),"Revisar fecha/año")),"No Aplica"))</f>
        <v/>
      </c>
      <c r="L32" s="19" t="str">
        <f t="shared" si="0"/>
        <v/>
      </c>
      <c r="M32" s="56" t="str">
        <f t="shared" si="1"/>
        <v/>
      </c>
      <c r="N32" s="19" t="str">
        <f t="shared" si="2"/>
        <v/>
      </c>
      <c r="O32" s="14"/>
      <c r="P32" s="17"/>
      <c r="Q32" s="67" t="str">
        <f t="shared" si="7"/>
        <v>Sí</v>
      </c>
      <c r="R32" s="67" t="str">
        <f t="shared" si="3"/>
        <v>INCOMPLETO</v>
      </c>
      <c r="S32" s="79"/>
      <c r="X32" s="58" t="str">
        <f t="shared" si="4"/>
        <v/>
      </c>
      <c r="Y32" s="59" t="str">
        <f t="shared" si="5"/>
        <v/>
      </c>
      <c r="Z32" s="59" t="str">
        <f t="shared" si="6"/>
        <v>INCOMPLETO</v>
      </c>
    </row>
    <row r="33" spans="2:26" s="2" customFormat="1" ht="20.25" customHeight="1" thickBot="1">
      <c r="B33" s="68">
        <v>18</v>
      </c>
      <c r="C33" s="60"/>
      <c r="D33" s="61"/>
      <c r="E33" s="14"/>
      <c r="F33" s="14"/>
      <c r="G33" s="62"/>
      <c r="H33" s="63"/>
      <c r="I33" s="64"/>
      <c r="J33" s="65"/>
      <c r="K33" s="66" t="str">
        <f>IF(F33="","",IF(OR(F33="Factura Módulo Zona Franca",F33="Declaración Salida Zona Franca",F33="DIN (Declaración de Ingreso)"),IF(H33="","",IFERROR(IF(INDEX('Tabla Referencia Dólar Aduanero'!$C$7:$AF$18,MONTH(H33),MATCH(YEAR(H33),'Tabla Referencia Dólar Aduanero'!$C$6:$AF$6,0))="","Pendiente tabla",INDEX('Tabla Referencia Dólar Aduanero'!$C$7:$AF$18,MONTH(H33),MATCH(YEAR(H33),'Tabla Referencia Dólar Aduanero'!$C$6:$AF$6,0))),"Revisar fecha/año")),"No Aplica"))</f>
        <v/>
      </c>
      <c r="L33" s="19" t="str">
        <f t="shared" si="0"/>
        <v/>
      </c>
      <c r="M33" s="56" t="str">
        <f t="shared" si="1"/>
        <v/>
      </c>
      <c r="N33" s="19" t="str">
        <f t="shared" si="2"/>
        <v/>
      </c>
      <c r="O33" s="14"/>
      <c r="P33" s="17"/>
      <c r="Q33" s="67" t="str">
        <f t="shared" si="7"/>
        <v>Sí</v>
      </c>
      <c r="R33" s="67" t="str">
        <f t="shared" si="3"/>
        <v>INCOMPLETO</v>
      </c>
      <c r="S33" s="79"/>
      <c r="X33" s="58" t="str">
        <f t="shared" si="4"/>
        <v/>
      </c>
      <c r="Y33" s="59" t="str">
        <f t="shared" si="5"/>
        <v/>
      </c>
      <c r="Z33" s="59" t="str">
        <f t="shared" si="6"/>
        <v>INCOMPLETO</v>
      </c>
    </row>
    <row r="34" spans="2:26" s="2" customFormat="1" ht="20.25" customHeight="1" thickBot="1">
      <c r="B34" s="68">
        <v>19</v>
      </c>
      <c r="C34" s="60"/>
      <c r="D34" s="61"/>
      <c r="E34" s="14"/>
      <c r="F34" s="14"/>
      <c r="G34" s="62"/>
      <c r="H34" s="63"/>
      <c r="I34" s="64"/>
      <c r="J34" s="65"/>
      <c r="K34" s="66" t="str">
        <f>IF(F34="","",IF(OR(F34="Factura Módulo Zona Franca",F34="Declaración Salida Zona Franca",F34="DIN (Declaración de Ingreso)"),IF(H34="","",IFERROR(IF(INDEX('Tabla Referencia Dólar Aduanero'!$C$7:$AF$18,MONTH(H34),MATCH(YEAR(H34),'Tabla Referencia Dólar Aduanero'!$C$6:$AF$6,0))="","Pendiente tabla",INDEX('Tabla Referencia Dólar Aduanero'!$C$7:$AF$18,MONTH(H34),MATCH(YEAR(H34),'Tabla Referencia Dólar Aduanero'!$C$6:$AF$6,0))),"Revisar fecha/año")),"No Aplica"))</f>
        <v/>
      </c>
      <c r="L34" s="19" t="str">
        <f t="shared" si="0"/>
        <v/>
      </c>
      <c r="M34" s="56" t="str">
        <f t="shared" si="1"/>
        <v/>
      </c>
      <c r="N34" s="19" t="str">
        <f t="shared" si="2"/>
        <v/>
      </c>
      <c r="O34" s="14"/>
      <c r="P34" s="17"/>
      <c r="Q34" s="67" t="str">
        <f t="shared" si="7"/>
        <v>Sí</v>
      </c>
      <c r="R34" s="67" t="str">
        <f t="shared" si="3"/>
        <v>INCOMPLETO</v>
      </c>
      <c r="S34" s="79"/>
      <c r="X34" s="58" t="str">
        <f t="shared" si="4"/>
        <v/>
      </c>
      <c r="Y34" s="59" t="str">
        <f t="shared" si="5"/>
        <v/>
      </c>
      <c r="Z34" s="59" t="str">
        <f t="shared" si="6"/>
        <v>INCOMPLETO</v>
      </c>
    </row>
    <row r="35" spans="2:26" s="2" customFormat="1" ht="20.25" customHeight="1" thickBot="1">
      <c r="B35" s="68">
        <v>20</v>
      </c>
      <c r="C35" s="60"/>
      <c r="D35" s="61"/>
      <c r="E35" s="14"/>
      <c r="F35" s="14"/>
      <c r="G35" s="62"/>
      <c r="H35" s="63"/>
      <c r="I35" s="64"/>
      <c r="J35" s="65"/>
      <c r="K35" s="66" t="str">
        <f>IF(F35="","",IF(OR(F35="Factura Módulo Zona Franca",F35="Declaración Salida Zona Franca",F35="DIN (Declaración de Ingreso)"),IF(H35="","",IFERROR(IF(INDEX('Tabla Referencia Dólar Aduanero'!$C$7:$AF$18,MONTH(H35),MATCH(YEAR(H35),'Tabla Referencia Dólar Aduanero'!$C$6:$AF$6,0))="","Pendiente tabla",INDEX('Tabla Referencia Dólar Aduanero'!$C$7:$AF$18,MONTH(H35),MATCH(YEAR(H35),'Tabla Referencia Dólar Aduanero'!$C$6:$AF$6,0))),"Revisar fecha/año")),"No Aplica"))</f>
        <v/>
      </c>
      <c r="L35" s="19" t="str">
        <f t="shared" si="0"/>
        <v/>
      </c>
      <c r="M35" s="56" t="str">
        <f t="shared" si="1"/>
        <v/>
      </c>
      <c r="N35" s="19" t="str">
        <f t="shared" si="2"/>
        <v/>
      </c>
      <c r="O35" s="14"/>
      <c r="P35" s="17"/>
      <c r="Q35" s="67" t="str">
        <f t="shared" si="7"/>
        <v>Sí</v>
      </c>
      <c r="R35" s="67" t="str">
        <f t="shared" si="3"/>
        <v>INCOMPLETO</v>
      </c>
      <c r="S35" s="79"/>
      <c r="X35" s="58" t="str">
        <f t="shared" si="4"/>
        <v/>
      </c>
      <c r="Y35" s="59" t="str">
        <f t="shared" si="5"/>
        <v/>
      </c>
      <c r="Z35" s="59" t="str">
        <f t="shared" si="6"/>
        <v>INCOMPLETO</v>
      </c>
    </row>
    <row r="36" spans="2:26" s="2" customFormat="1" ht="20.25" customHeight="1" thickBot="1">
      <c r="B36" s="68">
        <v>21</v>
      </c>
      <c r="C36" s="60"/>
      <c r="D36" s="61"/>
      <c r="E36" s="14"/>
      <c r="F36" s="14"/>
      <c r="G36" s="62"/>
      <c r="H36" s="63"/>
      <c r="I36" s="64"/>
      <c r="J36" s="65"/>
      <c r="K36" s="66" t="str">
        <f>IF(F36="","",IF(OR(F36="Factura Módulo Zona Franca",F36="Declaración Salida Zona Franca",F36="DIN (Declaración de Ingreso)"),IF(H36="","",IFERROR(IF(INDEX('Tabla Referencia Dólar Aduanero'!$C$7:$AF$18,MONTH(H36),MATCH(YEAR(H36),'Tabla Referencia Dólar Aduanero'!$C$6:$AF$6,0))="","Pendiente tabla",INDEX('Tabla Referencia Dólar Aduanero'!$C$7:$AF$18,MONTH(H36),MATCH(YEAR(H36),'Tabla Referencia Dólar Aduanero'!$C$6:$AF$6,0))),"Revisar fecha/año")),"No Aplica"))</f>
        <v/>
      </c>
      <c r="L36" s="19" t="str">
        <f t="shared" si="0"/>
        <v/>
      </c>
      <c r="M36" s="56" t="str">
        <f t="shared" si="1"/>
        <v/>
      </c>
      <c r="N36" s="19" t="str">
        <f t="shared" si="2"/>
        <v/>
      </c>
      <c r="O36" s="14"/>
      <c r="P36" s="17"/>
      <c r="Q36" s="67" t="str">
        <f t="shared" si="7"/>
        <v>Sí</v>
      </c>
      <c r="R36" s="67" t="str">
        <f t="shared" si="3"/>
        <v>INCOMPLETO</v>
      </c>
      <c r="S36" s="79"/>
      <c r="X36" s="58" t="str">
        <f t="shared" si="4"/>
        <v/>
      </c>
      <c r="Y36" s="59" t="str">
        <f t="shared" si="5"/>
        <v/>
      </c>
      <c r="Z36" s="59" t="str">
        <f t="shared" si="6"/>
        <v>INCOMPLETO</v>
      </c>
    </row>
    <row r="37" spans="2:26" s="2" customFormat="1" ht="20.25" customHeight="1" thickBot="1">
      <c r="B37" s="68">
        <v>22</v>
      </c>
      <c r="C37" s="60"/>
      <c r="D37" s="61"/>
      <c r="E37" s="14"/>
      <c r="F37" s="14"/>
      <c r="G37" s="62"/>
      <c r="H37" s="63"/>
      <c r="I37" s="64"/>
      <c r="J37" s="65"/>
      <c r="K37" s="66" t="str">
        <f>IF(F37="","",IF(OR(F37="Factura Módulo Zona Franca",F37="Declaración Salida Zona Franca",F37="DIN (Declaración de Ingreso)"),IF(H37="","",IFERROR(IF(INDEX('Tabla Referencia Dólar Aduanero'!$C$7:$AF$18,MONTH(H37),MATCH(YEAR(H37),'Tabla Referencia Dólar Aduanero'!$C$6:$AF$6,0))="","Pendiente tabla",INDEX('Tabla Referencia Dólar Aduanero'!$C$7:$AF$18,MONTH(H37),MATCH(YEAR(H37),'Tabla Referencia Dólar Aduanero'!$C$6:$AF$6,0))),"Revisar fecha/año")),"No Aplica"))</f>
        <v/>
      </c>
      <c r="L37" s="19" t="str">
        <f t="shared" si="0"/>
        <v/>
      </c>
      <c r="M37" s="56" t="str">
        <f t="shared" si="1"/>
        <v/>
      </c>
      <c r="N37" s="19" t="str">
        <f t="shared" si="2"/>
        <v/>
      </c>
      <c r="O37" s="14"/>
      <c r="P37" s="17"/>
      <c r="Q37" s="67" t="str">
        <f t="shared" si="7"/>
        <v>Sí</v>
      </c>
      <c r="R37" s="67" t="str">
        <f t="shared" si="3"/>
        <v>INCOMPLETO</v>
      </c>
      <c r="S37" s="79"/>
      <c r="X37" s="58" t="str">
        <f t="shared" si="4"/>
        <v/>
      </c>
      <c r="Y37" s="59" t="str">
        <f t="shared" si="5"/>
        <v/>
      </c>
      <c r="Z37" s="59" t="str">
        <f t="shared" si="6"/>
        <v>INCOMPLETO</v>
      </c>
    </row>
    <row r="38" spans="2:26" s="2" customFormat="1" ht="20.25" customHeight="1" thickBot="1">
      <c r="B38" s="68">
        <v>23</v>
      </c>
      <c r="C38" s="60"/>
      <c r="D38" s="61"/>
      <c r="E38" s="14"/>
      <c r="F38" s="14"/>
      <c r="G38" s="62"/>
      <c r="H38" s="63"/>
      <c r="I38" s="64"/>
      <c r="J38" s="65"/>
      <c r="K38" s="66" t="str">
        <f>IF(F38="","",IF(OR(F38="Factura Módulo Zona Franca",F38="Declaración Salida Zona Franca",F38="DIN (Declaración de Ingreso)"),IF(H38="","",IFERROR(IF(INDEX('Tabla Referencia Dólar Aduanero'!$C$7:$AF$18,MONTH(H38),MATCH(YEAR(H38),'Tabla Referencia Dólar Aduanero'!$C$6:$AF$6,0))="","Pendiente tabla",INDEX('Tabla Referencia Dólar Aduanero'!$C$7:$AF$18,MONTH(H38),MATCH(YEAR(H38),'Tabla Referencia Dólar Aduanero'!$C$6:$AF$6,0))),"Revisar fecha/año")),"No Aplica"))</f>
        <v/>
      </c>
      <c r="L38" s="19" t="str">
        <f t="shared" si="0"/>
        <v/>
      </c>
      <c r="M38" s="56" t="str">
        <f t="shared" si="1"/>
        <v/>
      </c>
      <c r="N38" s="19" t="str">
        <f t="shared" si="2"/>
        <v/>
      </c>
      <c r="O38" s="14"/>
      <c r="P38" s="17"/>
      <c r="Q38" s="67" t="str">
        <f t="shared" si="7"/>
        <v>Sí</v>
      </c>
      <c r="R38" s="67" t="str">
        <f t="shared" si="3"/>
        <v>INCOMPLETO</v>
      </c>
      <c r="S38" s="79"/>
      <c r="X38" s="58" t="str">
        <f t="shared" si="4"/>
        <v/>
      </c>
      <c r="Y38" s="59" t="str">
        <f t="shared" si="5"/>
        <v/>
      </c>
      <c r="Z38" s="59" t="str">
        <f t="shared" si="6"/>
        <v>INCOMPLETO</v>
      </c>
    </row>
    <row r="39" spans="2:26" s="2" customFormat="1" ht="20.25" customHeight="1" thickBot="1">
      <c r="B39" s="68">
        <v>24</v>
      </c>
      <c r="C39" s="60"/>
      <c r="D39" s="61"/>
      <c r="E39" s="14"/>
      <c r="F39" s="14"/>
      <c r="G39" s="62"/>
      <c r="H39" s="63"/>
      <c r="I39" s="64"/>
      <c r="J39" s="65"/>
      <c r="K39" s="66" t="str">
        <f>IF(F39="","",IF(OR(F39="Factura Módulo Zona Franca",F39="Declaración Salida Zona Franca",F39="DIN (Declaración de Ingreso)"),IF(H39="","",IFERROR(IF(INDEX('Tabla Referencia Dólar Aduanero'!$C$7:$AF$18,MONTH(H39),MATCH(YEAR(H39),'Tabla Referencia Dólar Aduanero'!$C$6:$AF$6,0))="","Pendiente tabla",INDEX('Tabla Referencia Dólar Aduanero'!$C$7:$AF$18,MONTH(H39),MATCH(YEAR(H39),'Tabla Referencia Dólar Aduanero'!$C$6:$AF$6,0))),"Revisar fecha/año")),"No Aplica"))</f>
        <v/>
      </c>
      <c r="L39" s="19" t="str">
        <f t="shared" si="0"/>
        <v/>
      </c>
      <c r="M39" s="56" t="str">
        <f t="shared" si="1"/>
        <v/>
      </c>
      <c r="N39" s="19" t="str">
        <f t="shared" si="2"/>
        <v/>
      </c>
      <c r="O39" s="14"/>
      <c r="P39" s="17"/>
      <c r="Q39" s="67" t="str">
        <f t="shared" si="7"/>
        <v>Sí</v>
      </c>
      <c r="R39" s="67" t="str">
        <f t="shared" si="3"/>
        <v>INCOMPLETO</v>
      </c>
      <c r="S39" s="79"/>
      <c r="X39" s="58" t="str">
        <f t="shared" si="4"/>
        <v/>
      </c>
      <c r="Y39" s="59" t="str">
        <f t="shared" si="5"/>
        <v/>
      </c>
      <c r="Z39" s="59" t="str">
        <f t="shared" si="6"/>
        <v>INCOMPLETO</v>
      </c>
    </row>
    <row r="40" spans="2:26" s="2" customFormat="1" ht="20.25" customHeight="1" thickBot="1">
      <c r="B40" s="68">
        <v>25</v>
      </c>
      <c r="C40" s="60"/>
      <c r="D40" s="61"/>
      <c r="E40" s="14"/>
      <c r="F40" s="14"/>
      <c r="G40" s="62"/>
      <c r="H40" s="63"/>
      <c r="I40" s="64"/>
      <c r="J40" s="65"/>
      <c r="K40" s="66" t="str">
        <f>IF(F40="","",IF(OR(F40="Factura Módulo Zona Franca",F40="Declaración Salida Zona Franca",F40="DIN (Declaración de Ingreso)"),IF(H40="","",IFERROR(IF(INDEX('Tabla Referencia Dólar Aduanero'!$C$7:$AF$18,MONTH(H40),MATCH(YEAR(H40),'Tabla Referencia Dólar Aduanero'!$C$6:$AF$6,0))="","Pendiente tabla",INDEX('Tabla Referencia Dólar Aduanero'!$C$7:$AF$18,MONTH(H40),MATCH(YEAR(H40),'Tabla Referencia Dólar Aduanero'!$C$6:$AF$6,0))),"Revisar fecha/año")),"No Aplica"))</f>
        <v/>
      </c>
      <c r="L40" s="19" t="str">
        <f t="shared" si="0"/>
        <v/>
      </c>
      <c r="M40" s="56" t="str">
        <f t="shared" si="1"/>
        <v/>
      </c>
      <c r="N40" s="19" t="str">
        <f t="shared" si="2"/>
        <v/>
      </c>
      <c r="O40" s="14"/>
      <c r="P40" s="17"/>
      <c r="Q40" s="67" t="str">
        <f t="shared" si="7"/>
        <v>Sí</v>
      </c>
      <c r="R40" s="67" t="str">
        <f t="shared" si="3"/>
        <v>INCOMPLETO</v>
      </c>
      <c r="S40" s="79"/>
      <c r="X40" s="58" t="str">
        <f t="shared" si="4"/>
        <v/>
      </c>
      <c r="Y40" s="59" t="str">
        <f t="shared" si="5"/>
        <v/>
      </c>
      <c r="Z40" s="59" t="str">
        <f t="shared" si="6"/>
        <v>INCOMPLETO</v>
      </c>
    </row>
    <row r="41" spans="2:26" s="2" customFormat="1" ht="20.25" customHeight="1" thickBot="1">
      <c r="B41" s="68">
        <v>26</v>
      </c>
      <c r="C41" s="60"/>
      <c r="D41" s="61"/>
      <c r="E41" s="14"/>
      <c r="F41" s="14"/>
      <c r="G41" s="62"/>
      <c r="H41" s="63"/>
      <c r="I41" s="64"/>
      <c r="J41" s="65"/>
      <c r="K41" s="66" t="str">
        <f>IF(F41="","",IF(OR(F41="Factura Módulo Zona Franca",F41="Declaración Salida Zona Franca",F41="DIN (Declaración de Ingreso)"),IF(H41="","",IFERROR(IF(INDEX('Tabla Referencia Dólar Aduanero'!$C$7:$AF$18,MONTH(H41),MATCH(YEAR(H41),'Tabla Referencia Dólar Aduanero'!$C$6:$AF$6,0))="","Pendiente tabla",INDEX('Tabla Referencia Dólar Aduanero'!$C$7:$AF$18,MONTH(H41),MATCH(YEAR(H41),'Tabla Referencia Dólar Aduanero'!$C$6:$AF$6,0))),"Revisar fecha/año")),"No Aplica"))</f>
        <v/>
      </c>
      <c r="L41" s="19" t="str">
        <f t="shared" si="0"/>
        <v/>
      </c>
      <c r="M41" s="56" t="str">
        <f t="shared" si="1"/>
        <v/>
      </c>
      <c r="N41" s="19" t="str">
        <f t="shared" si="2"/>
        <v/>
      </c>
      <c r="O41" s="14"/>
      <c r="P41" s="17"/>
      <c r="Q41" s="67" t="str">
        <f t="shared" si="7"/>
        <v>Sí</v>
      </c>
      <c r="R41" s="67" t="str">
        <f t="shared" si="3"/>
        <v>INCOMPLETO</v>
      </c>
      <c r="S41" s="79"/>
      <c r="X41" s="58" t="str">
        <f t="shared" si="4"/>
        <v/>
      </c>
      <c r="Y41" s="59" t="str">
        <f t="shared" si="5"/>
        <v/>
      </c>
      <c r="Z41" s="59" t="str">
        <f t="shared" si="6"/>
        <v>INCOMPLETO</v>
      </c>
    </row>
    <row r="42" spans="2:26" s="2" customFormat="1" ht="20.25" customHeight="1" thickBot="1">
      <c r="B42" s="68">
        <v>27</v>
      </c>
      <c r="C42" s="60"/>
      <c r="D42" s="61"/>
      <c r="E42" s="14"/>
      <c r="F42" s="14"/>
      <c r="G42" s="62"/>
      <c r="H42" s="63"/>
      <c r="I42" s="64"/>
      <c r="J42" s="65"/>
      <c r="K42" s="66" t="str">
        <f>IF(F42="","",IF(OR(F42="Factura Módulo Zona Franca",F42="Declaración Salida Zona Franca",F42="DIN (Declaración de Ingreso)"),IF(H42="","",IFERROR(IF(INDEX('Tabla Referencia Dólar Aduanero'!$C$7:$AF$18,MONTH(H42),MATCH(YEAR(H42),'Tabla Referencia Dólar Aduanero'!$C$6:$AF$6,0))="","Pendiente tabla",INDEX('Tabla Referencia Dólar Aduanero'!$C$7:$AF$18,MONTH(H42),MATCH(YEAR(H42),'Tabla Referencia Dólar Aduanero'!$C$6:$AF$6,0))),"Revisar fecha/año")),"No Aplica"))</f>
        <v/>
      </c>
      <c r="L42" s="19" t="str">
        <f t="shared" si="0"/>
        <v/>
      </c>
      <c r="M42" s="56" t="str">
        <f t="shared" si="1"/>
        <v/>
      </c>
      <c r="N42" s="19" t="str">
        <f t="shared" si="2"/>
        <v/>
      </c>
      <c r="O42" s="14"/>
      <c r="P42" s="17"/>
      <c r="Q42" s="67" t="str">
        <f t="shared" si="7"/>
        <v>Sí</v>
      </c>
      <c r="R42" s="67" t="str">
        <f t="shared" si="3"/>
        <v>INCOMPLETO</v>
      </c>
      <c r="S42" s="79"/>
      <c r="X42" s="58" t="str">
        <f t="shared" si="4"/>
        <v/>
      </c>
      <c r="Y42" s="59" t="str">
        <f t="shared" si="5"/>
        <v/>
      </c>
      <c r="Z42" s="59" t="str">
        <f t="shared" si="6"/>
        <v>INCOMPLETO</v>
      </c>
    </row>
    <row r="43" spans="2:26" s="2" customFormat="1" ht="20.25" customHeight="1" thickBot="1">
      <c r="B43" s="68">
        <v>28</v>
      </c>
      <c r="C43" s="60"/>
      <c r="D43" s="61"/>
      <c r="E43" s="14"/>
      <c r="F43" s="14"/>
      <c r="G43" s="62"/>
      <c r="H43" s="63"/>
      <c r="I43" s="64"/>
      <c r="J43" s="65"/>
      <c r="K43" s="66" t="str">
        <f>IF(F43="","",IF(OR(F43="Factura Módulo Zona Franca",F43="Declaración Salida Zona Franca",F43="DIN (Declaración de Ingreso)"),IF(H43="","",IFERROR(IF(INDEX('Tabla Referencia Dólar Aduanero'!$C$7:$AF$18,MONTH(H43),MATCH(YEAR(H43),'Tabla Referencia Dólar Aduanero'!$C$6:$AF$6,0))="","Pendiente tabla",INDEX('Tabla Referencia Dólar Aduanero'!$C$7:$AF$18,MONTH(H43),MATCH(YEAR(H43),'Tabla Referencia Dólar Aduanero'!$C$6:$AF$6,0))),"Revisar fecha/año")),"No Aplica"))</f>
        <v/>
      </c>
      <c r="L43" s="19" t="str">
        <f t="shared" si="0"/>
        <v/>
      </c>
      <c r="M43" s="56" t="str">
        <f t="shared" si="1"/>
        <v/>
      </c>
      <c r="N43" s="19" t="str">
        <f t="shared" si="2"/>
        <v/>
      </c>
      <c r="O43" s="14"/>
      <c r="P43" s="17"/>
      <c r="Q43" s="67" t="str">
        <f t="shared" si="7"/>
        <v>Sí</v>
      </c>
      <c r="R43" s="67" t="str">
        <f t="shared" si="3"/>
        <v>INCOMPLETO</v>
      </c>
      <c r="S43" s="79"/>
      <c r="X43" s="58" t="str">
        <f t="shared" si="4"/>
        <v/>
      </c>
      <c r="Y43" s="59" t="str">
        <f t="shared" si="5"/>
        <v/>
      </c>
      <c r="Z43" s="59" t="str">
        <f t="shared" si="6"/>
        <v>INCOMPLETO</v>
      </c>
    </row>
    <row r="44" spans="2:26" s="2" customFormat="1" ht="20.25" customHeight="1" thickBot="1">
      <c r="B44" s="68">
        <v>29</v>
      </c>
      <c r="C44" s="60"/>
      <c r="D44" s="61"/>
      <c r="E44" s="14"/>
      <c r="F44" s="14"/>
      <c r="G44" s="62"/>
      <c r="H44" s="63"/>
      <c r="I44" s="64"/>
      <c r="J44" s="65"/>
      <c r="K44" s="66" t="str">
        <f>IF(F44="","",IF(OR(F44="Factura Módulo Zona Franca",F44="Declaración Salida Zona Franca",F44="DIN (Declaración de Ingreso)"),IF(H44="","",IFERROR(IF(INDEX('Tabla Referencia Dólar Aduanero'!$C$7:$AF$18,MONTH(H44),MATCH(YEAR(H44),'Tabla Referencia Dólar Aduanero'!$C$6:$AF$6,0))="","Pendiente tabla",INDEX('Tabla Referencia Dólar Aduanero'!$C$7:$AF$18,MONTH(H44),MATCH(YEAR(H44),'Tabla Referencia Dólar Aduanero'!$C$6:$AF$6,0))),"Revisar fecha/año")),"No Aplica"))</f>
        <v/>
      </c>
      <c r="L44" s="19" t="str">
        <f t="shared" si="0"/>
        <v/>
      </c>
      <c r="M44" s="56" t="str">
        <f t="shared" si="1"/>
        <v/>
      </c>
      <c r="N44" s="19" t="str">
        <f t="shared" si="2"/>
        <v/>
      </c>
      <c r="O44" s="14"/>
      <c r="P44" s="17"/>
      <c r="Q44" s="67" t="str">
        <f t="shared" si="7"/>
        <v>Sí</v>
      </c>
      <c r="R44" s="67" t="str">
        <f t="shared" si="3"/>
        <v>INCOMPLETO</v>
      </c>
      <c r="S44" s="79"/>
      <c r="X44" s="58" t="str">
        <f t="shared" si="4"/>
        <v/>
      </c>
      <c r="Y44" s="59" t="str">
        <f t="shared" si="5"/>
        <v/>
      </c>
      <c r="Z44" s="59" t="str">
        <f t="shared" si="6"/>
        <v>INCOMPLETO</v>
      </c>
    </row>
    <row r="45" spans="2:26" s="2" customFormat="1" ht="20.25" customHeight="1" thickBot="1">
      <c r="B45" s="68">
        <v>30</v>
      </c>
      <c r="C45" s="60"/>
      <c r="D45" s="61"/>
      <c r="E45" s="14"/>
      <c r="F45" s="14"/>
      <c r="G45" s="62"/>
      <c r="H45" s="63"/>
      <c r="I45" s="64"/>
      <c r="J45" s="65"/>
      <c r="K45" s="66" t="str">
        <f>IF(F45="","",IF(OR(F45="Factura Módulo Zona Franca",F45="Declaración Salida Zona Franca",F45="DIN (Declaración de Ingreso)"),IF(H45="","",IFERROR(IF(INDEX('Tabla Referencia Dólar Aduanero'!$C$7:$AF$18,MONTH(H45),MATCH(YEAR(H45),'Tabla Referencia Dólar Aduanero'!$C$6:$AF$6,0))="","Pendiente tabla",INDEX('Tabla Referencia Dólar Aduanero'!$C$7:$AF$18,MONTH(H45),MATCH(YEAR(H45),'Tabla Referencia Dólar Aduanero'!$C$6:$AF$6,0))),"Revisar fecha/año")),"No Aplica"))</f>
        <v/>
      </c>
      <c r="L45" s="19" t="str">
        <f t="shared" si="0"/>
        <v/>
      </c>
      <c r="M45" s="56" t="str">
        <f t="shared" si="1"/>
        <v/>
      </c>
      <c r="N45" s="19" t="str">
        <f t="shared" si="2"/>
        <v/>
      </c>
      <c r="O45" s="14"/>
      <c r="P45" s="17"/>
      <c r="Q45" s="67" t="str">
        <f t="shared" si="7"/>
        <v>Sí</v>
      </c>
      <c r="R45" s="67" t="str">
        <f t="shared" si="3"/>
        <v>INCOMPLETO</v>
      </c>
      <c r="S45" s="79"/>
      <c r="X45" s="58" t="str">
        <f t="shared" si="4"/>
        <v/>
      </c>
      <c r="Y45" s="59" t="str">
        <f t="shared" si="5"/>
        <v/>
      </c>
      <c r="Z45" s="59" t="str">
        <f t="shared" si="6"/>
        <v>INCOMPLETO</v>
      </c>
    </row>
    <row r="46" spans="2:26" s="2" customFormat="1" ht="20.25" customHeight="1" thickBot="1">
      <c r="B46" s="68">
        <v>31</v>
      </c>
      <c r="C46" s="60"/>
      <c r="D46" s="61"/>
      <c r="E46" s="14"/>
      <c r="F46" s="14"/>
      <c r="G46" s="62"/>
      <c r="H46" s="63"/>
      <c r="I46" s="64"/>
      <c r="J46" s="65"/>
      <c r="K46" s="66" t="str">
        <f>IF(F46="","",IF(OR(F46="Factura Módulo Zona Franca",F46="Declaración Salida Zona Franca",F46="DIN (Declaración de Ingreso)"),IF(H46="","",IFERROR(IF(INDEX('Tabla Referencia Dólar Aduanero'!$C$7:$AF$18,MONTH(H46),MATCH(YEAR(H46),'Tabla Referencia Dólar Aduanero'!$C$6:$AF$6,0))="","Pendiente tabla",INDEX('Tabla Referencia Dólar Aduanero'!$C$7:$AF$18,MONTH(H46),MATCH(YEAR(H46),'Tabla Referencia Dólar Aduanero'!$C$6:$AF$6,0))),"Revisar fecha/año")),"No Aplica"))</f>
        <v/>
      </c>
      <c r="L46" s="19" t="str">
        <f t="shared" si="0"/>
        <v/>
      </c>
      <c r="M46" s="56" t="str">
        <f t="shared" si="1"/>
        <v/>
      </c>
      <c r="N46" s="19" t="str">
        <f t="shared" si="2"/>
        <v/>
      </c>
      <c r="O46" s="14"/>
      <c r="P46" s="17"/>
      <c r="Q46" s="67" t="str">
        <f t="shared" si="7"/>
        <v>Sí</v>
      </c>
      <c r="R46" s="67" t="str">
        <f t="shared" si="3"/>
        <v>INCOMPLETO</v>
      </c>
      <c r="S46" s="79"/>
      <c r="X46" s="58" t="str">
        <f t="shared" si="4"/>
        <v/>
      </c>
      <c r="Y46" s="59" t="str">
        <f t="shared" si="5"/>
        <v/>
      </c>
      <c r="Z46" s="59" t="str">
        <f t="shared" si="6"/>
        <v>INCOMPLETO</v>
      </c>
    </row>
    <row r="47" spans="2:26" s="2" customFormat="1" ht="20.25" customHeight="1" thickBot="1">
      <c r="B47" s="68">
        <v>32</v>
      </c>
      <c r="C47" s="60"/>
      <c r="D47" s="61"/>
      <c r="E47" s="14"/>
      <c r="F47" s="14"/>
      <c r="G47" s="62"/>
      <c r="H47" s="63"/>
      <c r="I47" s="64"/>
      <c r="J47" s="65"/>
      <c r="K47" s="66" t="str">
        <f>IF(F47="","",IF(OR(F47="Factura Módulo Zona Franca",F47="Declaración Salida Zona Franca",F47="DIN (Declaración de Ingreso)"),IF(H47="","",IFERROR(IF(INDEX('Tabla Referencia Dólar Aduanero'!$C$7:$AF$18,MONTH(H47),MATCH(YEAR(H47),'Tabla Referencia Dólar Aduanero'!$C$6:$AF$6,0))="","Pendiente tabla",INDEX('Tabla Referencia Dólar Aduanero'!$C$7:$AF$18,MONTH(H47),MATCH(YEAR(H47),'Tabla Referencia Dólar Aduanero'!$C$6:$AF$6,0))),"Revisar fecha/año")),"No Aplica"))</f>
        <v/>
      </c>
      <c r="L47" s="19" t="str">
        <f t="shared" si="0"/>
        <v/>
      </c>
      <c r="M47" s="56" t="str">
        <f t="shared" si="1"/>
        <v/>
      </c>
      <c r="N47" s="19" t="str">
        <f t="shared" si="2"/>
        <v/>
      </c>
      <c r="O47" s="14"/>
      <c r="P47" s="17"/>
      <c r="Q47" s="67" t="str">
        <f t="shared" si="7"/>
        <v>Sí</v>
      </c>
      <c r="R47" s="67" t="str">
        <f t="shared" si="3"/>
        <v>INCOMPLETO</v>
      </c>
      <c r="S47" s="79"/>
      <c r="X47" s="58" t="str">
        <f t="shared" si="4"/>
        <v/>
      </c>
      <c r="Y47" s="59" t="str">
        <f t="shared" si="5"/>
        <v/>
      </c>
      <c r="Z47" s="59" t="str">
        <f t="shared" si="6"/>
        <v>INCOMPLETO</v>
      </c>
    </row>
    <row r="48" spans="2:26" s="2" customFormat="1" ht="20.25" customHeight="1" thickBot="1">
      <c r="B48" s="68">
        <v>33</v>
      </c>
      <c r="C48" s="60"/>
      <c r="D48" s="61"/>
      <c r="E48" s="14"/>
      <c r="F48" s="14"/>
      <c r="G48" s="62"/>
      <c r="H48" s="63"/>
      <c r="I48" s="64"/>
      <c r="J48" s="65"/>
      <c r="K48" s="66" t="str">
        <f>IF(F48="","",IF(OR(F48="Factura Módulo Zona Franca",F48="Declaración Salida Zona Franca",F48="DIN (Declaración de Ingreso)"),IF(H48="","",IFERROR(IF(INDEX('Tabla Referencia Dólar Aduanero'!$C$7:$AF$18,MONTH(H48),MATCH(YEAR(H48),'Tabla Referencia Dólar Aduanero'!$C$6:$AF$6,0))="","Pendiente tabla",INDEX('Tabla Referencia Dólar Aduanero'!$C$7:$AF$18,MONTH(H48),MATCH(YEAR(H48),'Tabla Referencia Dólar Aduanero'!$C$6:$AF$6,0))),"Revisar fecha/año")),"No Aplica"))</f>
        <v/>
      </c>
      <c r="L48" s="19" t="str">
        <f t="shared" si="0"/>
        <v/>
      </c>
      <c r="M48" s="56" t="str">
        <f t="shared" si="1"/>
        <v/>
      </c>
      <c r="N48" s="19" t="str">
        <f t="shared" si="2"/>
        <v/>
      </c>
      <c r="O48" s="14"/>
      <c r="P48" s="17"/>
      <c r="Q48" s="67" t="str">
        <f t="shared" si="7"/>
        <v>Sí</v>
      </c>
      <c r="R48" s="67" t="str">
        <f t="shared" si="3"/>
        <v>INCOMPLETO</v>
      </c>
      <c r="S48" s="79"/>
      <c r="X48" s="58" t="str">
        <f t="shared" si="4"/>
        <v/>
      </c>
      <c r="Y48" s="59" t="str">
        <f t="shared" si="5"/>
        <v/>
      </c>
      <c r="Z48" s="59" t="str">
        <f t="shared" si="6"/>
        <v>INCOMPLETO</v>
      </c>
    </row>
    <row r="49" spans="2:26" s="2" customFormat="1" ht="20.25" customHeight="1" thickBot="1">
      <c r="B49" s="68">
        <v>34</v>
      </c>
      <c r="C49" s="60"/>
      <c r="D49" s="61"/>
      <c r="E49" s="14"/>
      <c r="F49" s="14"/>
      <c r="G49" s="62"/>
      <c r="H49" s="63"/>
      <c r="I49" s="64"/>
      <c r="J49" s="65"/>
      <c r="K49" s="66" t="str">
        <f>IF(F49="","",IF(OR(F49="Factura Módulo Zona Franca",F49="Declaración Salida Zona Franca",F49="DIN (Declaración de Ingreso)"),IF(H49="","",IFERROR(IF(INDEX('Tabla Referencia Dólar Aduanero'!$C$7:$AF$18,MONTH(H49),MATCH(YEAR(H49),'Tabla Referencia Dólar Aduanero'!$C$6:$AF$6,0))="","Pendiente tabla",INDEX('Tabla Referencia Dólar Aduanero'!$C$7:$AF$18,MONTH(H49),MATCH(YEAR(H49),'Tabla Referencia Dólar Aduanero'!$C$6:$AF$6,0))),"Revisar fecha/año")),"No Aplica"))</f>
        <v/>
      </c>
      <c r="L49" s="19" t="str">
        <f t="shared" si="0"/>
        <v/>
      </c>
      <c r="M49" s="56" t="str">
        <f t="shared" si="1"/>
        <v/>
      </c>
      <c r="N49" s="19" t="str">
        <f t="shared" si="2"/>
        <v/>
      </c>
      <c r="O49" s="14"/>
      <c r="P49" s="17"/>
      <c r="Q49" s="67" t="str">
        <f t="shared" si="7"/>
        <v>Sí</v>
      </c>
      <c r="R49" s="67" t="str">
        <f t="shared" si="3"/>
        <v>INCOMPLETO</v>
      </c>
      <c r="S49" s="79"/>
      <c r="X49" s="58" t="str">
        <f t="shared" si="4"/>
        <v/>
      </c>
      <c r="Y49" s="59" t="str">
        <f t="shared" si="5"/>
        <v/>
      </c>
      <c r="Z49" s="59" t="str">
        <f t="shared" si="6"/>
        <v>INCOMPLETO</v>
      </c>
    </row>
    <row r="50" spans="2:26" s="2" customFormat="1" ht="20.25" customHeight="1" thickBot="1">
      <c r="B50" s="68">
        <v>35</v>
      </c>
      <c r="C50" s="60"/>
      <c r="D50" s="61"/>
      <c r="E50" s="14"/>
      <c r="F50" s="14"/>
      <c r="G50" s="62"/>
      <c r="H50" s="63"/>
      <c r="I50" s="64"/>
      <c r="J50" s="65"/>
      <c r="K50" s="66" t="str">
        <f>IF(F50="","",IF(OR(F50="Factura Módulo Zona Franca",F50="Declaración Salida Zona Franca",F50="DIN (Declaración de Ingreso)"),IF(H50="","",IFERROR(IF(INDEX('Tabla Referencia Dólar Aduanero'!$C$7:$AF$18,MONTH(H50),MATCH(YEAR(H50),'Tabla Referencia Dólar Aduanero'!$C$6:$AF$6,0))="","Pendiente tabla",INDEX('Tabla Referencia Dólar Aduanero'!$C$7:$AF$18,MONTH(H50),MATCH(YEAR(H50),'Tabla Referencia Dólar Aduanero'!$C$6:$AF$6,0))),"Revisar fecha/año")),"No Aplica"))</f>
        <v/>
      </c>
      <c r="L50" s="19" t="str">
        <f t="shared" si="0"/>
        <v/>
      </c>
      <c r="M50" s="56" t="str">
        <f t="shared" si="1"/>
        <v/>
      </c>
      <c r="N50" s="19" t="str">
        <f t="shared" si="2"/>
        <v/>
      </c>
      <c r="O50" s="14"/>
      <c r="P50" s="17"/>
      <c r="Q50" s="67" t="str">
        <f t="shared" si="7"/>
        <v>Sí</v>
      </c>
      <c r="R50" s="67" t="str">
        <f t="shared" si="3"/>
        <v>INCOMPLETO</v>
      </c>
      <c r="S50" s="79"/>
      <c r="X50" s="58" t="str">
        <f t="shared" si="4"/>
        <v/>
      </c>
      <c r="Y50" s="59" t="str">
        <f t="shared" si="5"/>
        <v/>
      </c>
      <c r="Z50" s="59" t="str">
        <f t="shared" si="6"/>
        <v>INCOMPLETO</v>
      </c>
    </row>
    <row r="51" spans="2:26" s="2" customFormat="1" ht="20.25" customHeight="1" thickBot="1">
      <c r="B51" s="68">
        <v>36</v>
      </c>
      <c r="C51" s="60"/>
      <c r="D51" s="61"/>
      <c r="E51" s="14"/>
      <c r="F51" s="14"/>
      <c r="G51" s="62"/>
      <c r="H51" s="63"/>
      <c r="I51" s="64"/>
      <c r="J51" s="65"/>
      <c r="K51" s="66" t="str">
        <f>IF(F51="","",IF(OR(F51="Factura Módulo Zona Franca",F51="Declaración Salida Zona Franca",F51="DIN (Declaración de Ingreso)"),IF(H51="","",IFERROR(IF(INDEX('Tabla Referencia Dólar Aduanero'!$C$7:$AF$18,MONTH(H51),MATCH(YEAR(H51),'Tabla Referencia Dólar Aduanero'!$C$6:$AF$6,0))="","Pendiente tabla",INDEX('Tabla Referencia Dólar Aduanero'!$C$7:$AF$18,MONTH(H51),MATCH(YEAR(H51),'Tabla Referencia Dólar Aduanero'!$C$6:$AF$6,0))),"Revisar fecha/año")),"No Aplica"))</f>
        <v/>
      </c>
      <c r="L51" s="19" t="str">
        <f t="shared" si="0"/>
        <v/>
      </c>
      <c r="M51" s="56" t="str">
        <f t="shared" si="1"/>
        <v/>
      </c>
      <c r="N51" s="19" t="str">
        <f t="shared" si="2"/>
        <v/>
      </c>
      <c r="O51" s="14"/>
      <c r="P51" s="17"/>
      <c r="Q51" s="67" t="str">
        <f t="shared" si="7"/>
        <v>Sí</v>
      </c>
      <c r="R51" s="67" t="str">
        <f t="shared" si="3"/>
        <v>INCOMPLETO</v>
      </c>
      <c r="S51" s="79"/>
      <c r="X51" s="58" t="str">
        <f t="shared" si="4"/>
        <v/>
      </c>
      <c r="Y51" s="59" t="str">
        <f t="shared" si="5"/>
        <v/>
      </c>
      <c r="Z51" s="59" t="str">
        <f t="shared" si="6"/>
        <v>INCOMPLETO</v>
      </c>
    </row>
    <row r="52" spans="2:26" s="2" customFormat="1" ht="20.25" customHeight="1" thickBot="1">
      <c r="B52" s="68">
        <v>37</v>
      </c>
      <c r="C52" s="60"/>
      <c r="D52" s="61"/>
      <c r="E52" s="14"/>
      <c r="F52" s="14"/>
      <c r="G52" s="62"/>
      <c r="H52" s="63"/>
      <c r="I52" s="64"/>
      <c r="J52" s="65"/>
      <c r="K52" s="66" t="str">
        <f>IF(F52="","",IF(OR(F52="Factura Módulo Zona Franca",F52="Declaración Salida Zona Franca",F52="DIN (Declaración de Ingreso)"),IF(H52="","",IFERROR(IF(INDEX('Tabla Referencia Dólar Aduanero'!$C$7:$AF$18,MONTH(H52),MATCH(YEAR(H52),'Tabla Referencia Dólar Aduanero'!$C$6:$AF$6,0))="","Pendiente tabla",INDEX('Tabla Referencia Dólar Aduanero'!$C$7:$AF$18,MONTH(H52),MATCH(YEAR(H52),'Tabla Referencia Dólar Aduanero'!$C$6:$AF$6,0))),"Revisar fecha/año")),"No Aplica"))</f>
        <v/>
      </c>
      <c r="L52" s="19" t="str">
        <f t="shared" si="0"/>
        <v/>
      </c>
      <c r="M52" s="56" t="str">
        <f t="shared" si="1"/>
        <v/>
      </c>
      <c r="N52" s="19" t="str">
        <f t="shared" si="2"/>
        <v/>
      </c>
      <c r="O52" s="14"/>
      <c r="P52" s="17"/>
      <c r="Q52" s="67" t="str">
        <f t="shared" si="7"/>
        <v>Sí</v>
      </c>
      <c r="R52" s="67" t="str">
        <f t="shared" si="3"/>
        <v>INCOMPLETO</v>
      </c>
      <c r="S52" s="79"/>
      <c r="X52" s="58" t="str">
        <f t="shared" si="4"/>
        <v/>
      </c>
      <c r="Y52" s="59" t="str">
        <f t="shared" si="5"/>
        <v/>
      </c>
      <c r="Z52" s="59" t="str">
        <f t="shared" si="6"/>
        <v>INCOMPLETO</v>
      </c>
    </row>
    <row r="53" spans="2:26" s="2" customFormat="1" ht="20.25" customHeight="1" thickBot="1">
      <c r="B53" s="68">
        <v>38</v>
      </c>
      <c r="C53" s="60"/>
      <c r="D53" s="61"/>
      <c r="E53" s="14"/>
      <c r="F53" s="14"/>
      <c r="G53" s="62"/>
      <c r="H53" s="63"/>
      <c r="I53" s="64"/>
      <c r="J53" s="65"/>
      <c r="K53" s="66" t="str">
        <f>IF(F53="","",IF(OR(F53="Factura Módulo Zona Franca",F53="Declaración Salida Zona Franca",F53="DIN (Declaración de Ingreso)"),IF(H53="","",IFERROR(IF(INDEX('Tabla Referencia Dólar Aduanero'!$C$7:$AF$18,MONTH(H53),MATCH(YEAR(H53),'Tabla Referencia Dólar Aduanero'!$C$6:$AF$6,0))="","Pendiente tabla",INDEX('Tabla Referencia Dólar Aduanero'!$C$7:$AF$18,MONTH(H53),MATCH(YEAR(H53),'Tabla Referencia Dólar Aduanero'!$C$6:$AF$6,0))),"Revisar fecha/año")),"No Aplica"))</f>
        <v/>
      </c>
      <c r="L53" s="19" t="str">
        <f t="shared" si="0"/>
        <v/>
      </c>
      <c r="M53" s="56" t="str">
        <f t="shared" si="1"/>
        <v/>
      </c>
      <c r="N53" s="19" t="str">
        <f t="shared" si="2"/>
        <v/>
      </c>
      <c r="O53" s="14"/>
      <c r="P53" s="17"/>
      <c r="Q53" s="67" t="str">
        <f t="shared" si="7"/>
        <v>Sí</v>
      </c>
      <c r="R53" s="67" t="str">
        <f t="shared" si="3"/>
        <v>INCOMPLETO</v>
      </c>
      <c r="S53" s="79"/>
      <c r="X53" s="58" t="str">
        <f t="shared" si="4"/>
        <v/>
      </c>
      <c r="Y53" s="59" t="str">
        <f t="shared" si="5"/>
        <v/>
      </c>
      <c r="Z53" s="59" t="str">
        <f t="shared" si="6"/>
        <v>INCOMPLETO</v>
      </c>
    </row>
    <row r="54" spans="2:26" s="2" customFormat="1" ht="20.25" customHeight="1" thickBot="1">
      <c r="B54" s="68">
        <v>39</v>
      </c>
      <c r="C54" s="60"/>
      <c r="D54" s="61"/>
      <c r="E54" s="14"/>
      <c r="F54" s="14"/>
      <c r="G54" s="62"/>
      <c r="H54" s="63"/>
      <c r="I54" s="64"/>
      <c r="J54" s="65"/>
      <c r="K54" s="66" t="str">
        <f>IF(F54="","",IF(OR(F54="Factura Módulo Zona Franca",F54="Declaración Salida Zona Franca",F54="DIN (Declaración de Ingreso)"),IF(H54="","",IFERROR(IF(INDEX('Tabla Referencia Dólar Aduanero'!$C$7:$AF$18,MONTH(H54),MATCH(YEAR(H54),'Tabla Referencia Dólar Aduanero'!$C$6:$AF$6,0))="","Pendiente tabla",INDEX('Tabla Referencia Dólar Aduanero'!$C$7:$AF$18,MONTH(H54),MATCH(YEAR(H54),'Tabla Referencia Dólar Aduanero'!$C$6:$AF$6,0))),"Revisar fecha/año")),"No Aplica"))</f>
        <v/>
      </c>
      <c r="L54" s="19" t="str">
        <f t="shared" si="0"/>
        <v/>
      </c>
      <c r="M54" s="56" t="str">
        <f t="shared" si="1"/>
        <v/>
      </c>
      <c r="N54" s="19" t="str">
        <f t="shared" si="2"/>
        <v/>
      </c>
      <c r="O54" s="14"/>
      <c r="P54" s="17"/>
      <c r="Q54" s="67" t="str">
        <f t="shared" si="7"/>
        <v>Sí</v>
      </c>
      <c r="R54" s="67" t="str">
        <f t="shared" si="3"/>
        <v>INCOMPLETO</v>
      </c>
      <c r="S54" s="79"/>
      <c r="X54" s="58" t="str">
        <f t="shared" si="4"/>
        <v/>
      </c>
      <c r="Y54" s="59" t="str">
        <f t="shared" si="5"/>
        <v/>
      </c>
      <c r="Z54" s="59" t="str">
        <f t="shared" si="6"/>
        <v>INCOMPLETO</v>
      </c>
    </row>
    <row r="55" spans="2:26" s="2" customFormat="1" ht="20.25" customHeight="1" thickBot="1">
      <c r="B55" s="68">
        <v>40</v>
      </c>
      <c r="C55" s="60"/>
      <c r="D55" s="61"/>
      <c r="E55" s="14"/>
      <c r="F55" s="14"/>
      <c r="G55" s="62"/>
      <c r="H55" s="63"/>
      <c r="I55" s="64"/>
      <c r="J55" s="65"/>
      <c r="K55" s="66" t="str">
        <f>IF(F55="","",IF(OR(F55="Factura Módulo Zona Franca",F55="Declaración Salida Zona Franca",F55="DIN (Declaración de Ingreso)"),IF(H55="","",IFERROR(IF(INDEX('Tabla Referencia Dólar Aduanero'!$C$7:$AF$18,MONTH(H55),MATCH(YEAR(H55),'Tabla Referencia Dólar Aduanero'!$C$6:$AF$6,0))="","Pendiente tabla",INDEX('Tabla Referencia Dólar Aduanero'!$C$7:$AF$18,MONTH(H55),MATCH(YEAR(H55),'Tabla Referencia Dólar Aduanero'!$C$6:$AF$6,0))),"Revisar fecha/año")),"No Aplica"))</f>
        <v/>
      </c>
      <c r="L55" s="19" t="str">
        <f t="shared" si="0"/>
        <v/>
      </c>
      <c r="M55" s="56" t="str">
        <f t="shared" si="1"/>
        <v/>
      </c>
      <c r="N55" s="19" t="str">
        <f t="shared" si="2"/>
        <v/>
      </c>
      <c r="O55" s="14"/>
      <c r="P55" s="17"/>
      <c r="Q55" s="67" t="str">
        <f t="shared" si="7"/>
        <v>Sí</v>
      </c>
      <c r="R55" s="67" t="str">
        <f t="shared" si="3"/>
        <v>INCOMPLETO</v>
      </c>
      <c r="S55" s="79"/>
      <c r="X55" s="58" t="str">
        <f t="shared" si="4"/>
        <v/>
      </c>
      <c r="Y55" s="59" t="str">
        <f t="shared" si="5"/>
        <v/>
      </c>
      <c r="Z55" s="59" t="str">
        <f t="shared" si="6"/>
        <v>INCOMPLETO</v>
      </c>
    </row>
    <row r="56" spans="2:26" ht="27.95" customHeight="1" thickBot="1">
      <c r="K56" s="3" t="s">
        <v>42</v>
      </c>
      <c r="L56" s="4" t="s">
        <v>43</v>
      </c>
      <c r="M56" s="5">
        <f>SUM(M16:M35)</f>
        <v>0</v>
      </c>
      <c r="N56" s="5">
        <f>SUM(N16:N35)</f>
        <v>0</v>
      </c>
    </row>
  </sheetData>
  <sheetProtection algorithmName="SHA-512" hashValue="dj51ohQsSKq4Bp/lKvqzdfD605R/bNQhybMzkUV6p2ttgQVRjMWPRS9AArWEliPQXlD1OK2iIz/wdScZcMLMFA==" saltValue="c5wCR71munHrpbubpmY9hA==" spinCount="100000" sheet="1" objects="1" scenarios="1" formatCells="0" formatColumns="0" selectLockedCells="1"/>
  <autoFilter ref="B15:P34" xr:uid="{00000000-0009-0000-0000-000002000000}"/>
  <mergeCells count="29">
    <mergeCell ref="B14:S14"/>
    <mergeCell ref="K5:M5"/>
    <mergeCell ref="K6:M6"/>
    <mergeCell ref="K7:M7"/>
    <mergeCell ref="B2:S2"/>
    <mergeCell ref="K4:M4"/>
    <mergeCell ref="K8:M8"/>
    <mergeCell ref="K9:M9"/>
    <mergeCell ref="K10:M10"/>
    <mergeCell ref="K11:M11"/>
    <mergeCell ref="K12:M12"/>
    <mergeCell ref="N4:O4"/>
    <mergeCell ref="N5:O5"/>
    <mergeCell ref="N6:O6"/>
    <mergeCell ref="N12:O12"/>
    <mergeCell ref="D4:J4"/>
    <mergeCell ref="D5:J5"/>
    <mergeCell ref="D6:J6"/>
    <mergeCell ref="D7:J7"/>
    <mergeCell ref="D8:J8"/>
    <mergeCell ref="D9:J9"/>
    <mergeCell ref="D10:J10"/>
    <mergeCell ref="D11:J11"/>
    <mergeCell ref="D12:J12"/>
    <mergeCell ref="N7:O7"/>
    <mergeCell ref="N8:O8"/>
    <mergeCell ref="N9:O9"/>
    <mergeCell ref="N10:O10"/>
    <mergeCell ref="N11:O11"/>
  </mergeCells>
  <conditionalFormatting sqref="B16:Q55">
    <cfRule type="expression" dxfId="6" priority="14">
      <formula>$Z16="INCOMPLETA"</formula>
    </cfRule>
    <cfRule type="expression" dxfId="5" priority="15">
      <formula>OR($Z16="REVISAR ADUANA",$Z16="REVISAR MONTO",$Z16="FALTA VALOR NETO")</formula>
    </cfRule>
  </conditionalFormatting>
  <conditionalFormatting sqref="I16:I55">
    <cfRule type="expression" dxfId="4" priority="10" stopIfTrue="1">
      <formula>OR($F16="",$F16="Factura Módulo Zona Franca",$F16="Declaración Salida Zona Franca",$F16="DIN (Declaración de Ingreso)")</formula>
    </cfRule>
    <cfRule type="expression" dxfId="3" priority="11" stopIfTrue="1">
      <formula>AND($F16&lt;&gt;"",NOT(OR($F16="Factura Módulo Zona Franca",$F16="Declaración Salida Zona Franca",$F16="DIN (Declaración de Ingreso)")))</formula>
    </cfRule>
  </conditionalFormatting>
  <conditionalFormatting sqref="J16:J55">
    <cfRule type="expression" dxfId="2" priority="12" stopIfTrue="1">
      <formula>OR($F16="Factura Módulo Zona Franca",$F16="Declaración Salida Zona Franca",$F16="DIN (Declaración de Ingreso)")</formula>
    </cfRule>
    <cfRule type="expression" dxfId="1" priority="13" stopIfTrue="1">
      <formula>NOT(OR($F16="Factura Módulo Zona Franca",$F16="Declaración Salida Zona Franca",$F16="DIN (Declaración de Ingreso)"))</formula>
    </cfRule>
  </conditionalFormatting>
  <conditionalFormatting sqref="M16:M55">
    <cfRule type="expression" dxfId="0" priority="16" stopIfTrue="1">
      <formula>AND(ISNUMBER(M16),ISNUMBER($X16),M16&gt;$X16)</formula>
    </cfRule>
  </conditionalFormatting>
  <dataValidations count="14">
    <dataValidation type="list" allowBlank="1" showInputMessage="1" showErrorMessage="1" errorTitle="Valor no válido" error="Seleccione una opción de la lista." promptTitle="Tipo de inversión" prompt="Seleccione la categoría que corresponda al activo o inversión." sqref="E16:E55" xr:uid="{00000000-0002-0000-0200-000000000000}">
      <formula1>TipoInversionList</formula1>
    </dataValidation>
    <dataValidation type="list" allowBlank="1" showInputMessage="1" showErrorMessage="1" errorTitle="Valor no válido" error="Seleccione una opción de la lista." promptTitle="Tipo de documento" prompt="Seleccione el documento que respalda la inversión." sqref="F16:F55" xr:uid="{00000000-0002-0000-0200-000001000000}">
      <formula1>TipoDocumentoList</formula1>
    </dataValidation>
    <dataValidation type="list" allowBlank="1" showInputMessage="1" showErrorMessage="1" errorTitle="Valor no válido" error="Seleccione una opción de la lista." promptTitle="Estado de materialización" prompt="Seleccione el estado de la inversión a la fecha de postulación." sqref="O16:O55" xr:uid="{00000000-0002-0000-0200-000002000000}">
      <formula1>EstadoList</formula1>
    </dataValidation>
    <dataValidation type="whole" operator="greaterThanOrEqual" allowBlank="1" showErrorMessage="1" errorTitle="Cantidad no válida" error="Ingrese un número entero igual o superior a 1." sqref="D16:D55" xr:uid="{00000000-0002-0000-0200-000003000000}">
      <formula1>1</formula1>
    </dataValidation>
    <dataValidation type="custom" allowBlank="1" showErrorMessage="1" errorTitle="Valor Neto no aplicable" error="Para documentos de Zona Franca/importación, deje Valor Neto en blanco y complete CIF en Dólar. Para los demás documentos, ingrese un valor numérico neto sin IVA." sqref="I16:I55" xr:uid="{00000000-0002-0000-0200-000004000000}">
      <formula1>OR(I16="",AND(NOT(OR($F16="Factura Módulo Zona Franca",$F16="Declaración Salida Zona Franca",$F16="DIN (Declaración de Ingreso)")),ISNUMBER(I16),I16&gt;=0))</formula1>
    </dataValidation>
    <dataValidation type="custom" allowBlank="1" showErrorMessage="1" errorTitle="CIF no aplicable" error="Complete CIF en Dólar únicamente para Factura Módulo Zona Franca, Declaración Salida Zona Franca o DIN." sqref="J16:J55" xr:uid="{00000000-0002-0000-0200-000005000000}">
      <formula1>OR(J16="",AND(OR($F16="Factura Módulo Zona Franca",$F16="Declaración Salida Zona Franca",$F16="DIN (Declaración de Ingreso)"),ISNUMBER(J16),J16&gt;=0))</formula1>
    </dataValidation>
    <dataValidation type="custom" allowBlank="1" showErrorMessage="1" errorTitle="Monto postulado excede respaldo" error="El Monto Neto Postulado no puede superar el valor neto/CIF en pesos determinado para esta inversión." sqref="M16:M55" xr:uid="{00000000-0002-0000-0200-000006000000}">
      <formula1>OR(M16="",$X16="",AND(ISNUMBER(M16),M16&gt;=0,M16&lt;=$X16))</formula1>
    </dataValidation>
    <dataValidation type="custom" allowBlank="1" showInputMessage="1" showErrorMessage="1" errorTitle="Campo no aplicable" error="Para documentos de Zona Franca/DIN no corresponde ingresar Valor Neto ($). Utilice CIF en Dólar (USD)." promptTitle="Valor Neto ($)" prompt="Ingrese el valor neto solo para documentos no aduaneros. En documentos Zona Franca/DIN, deje esta celda vacía." sqref="I16:I55" xr:uid="{00000000-0002-0000-0200-000007000000}">
      <formula1>OR(I16="",AND(NOT(OR($F16="Factura Módulo Zona Franca",$F16="Declaración Salida Zona Franca",$F16="DIN (Declaración de Ingreso)")),ISNUMBER(I16),I16&gt;=0))</formula1>
    </dataValidation>
    <dataValidation type="custom" allowBlank="1" showInputMessage="1" showErrorMessage="1" errorTitle="Campo no aplicable" error="CIF en Dólar (USD) solo debe completarse para Factura Módulo Zona Franca, Declaración Salida Zona Franca o DIN." promptTitle="CIF en Dólar (USD)" prompt="Ingrese CIF USD únicamente para documentos aduaneros/Zona Franca." sqref="J16:J55" xr:uid="{00000000-0002-0000-0200-000008000000}">
      <formula1>OR(J16="",AND(OR($F16="Factura Módulo Zona Franca",$F16="Declaración Salida Zona Franca",$F16="DIN (Declaración de Ingreso)"),ISNUMBER(J16),J16&gt;0))</formula1>
    </dataValidation>
    <dataValidation type="custom" allowBlank="1" showInputMessage="1" showErrorMessage="1" errorTitle="Monto postulado no válido" error="El Monto Neto Postulado debe ser numérico y no puede superar el Valor Neto o el CIF en Pesos que respalda la inversión." promptTitle="Monto Neto Postulado ($)" prompt="Ingrese el monto neto que solicita bonificar. Puede ser igual o menor al monto respaldado por el documento." sqref="M16:M55" xr:uid="{00000000-0002-0000-0200-000009000000}">
      <formula1>OR(M16="",AND(ISNUMBER(M16),M16&gt;=0,ISNUMBER($X16),M16&lt;=$X16))</formula1>
    </dataValidation>
    <dataValidation type="list" allowBlank="1" showInputMessage="1" showErrorMessage="1" errorTitle="Giro no válido" error="Seleccione una clasificación desde la lista desplegable." promptTitle="Giro de la Empresa" prompt="Seleccione primero la clasificación general de la actividad económica." sqref="D8" xr:uid="{00000000-0002-0000-0200-00000A000000}">
      <formula1>GiroEmpresaList</formula1>
    </dataValidation>
    <dataValidation type="list" allowBlank="1" showInputMessage="1" showErrorMessage="1" sqref="N10:O10" xr:uid="{D7CA22A1-F052-48EE-B998-48D47448CFFA}">
      <formula1>"Provincia del Tamarugal, Provincia de Iquique"</formula1>
    </dataValidation>
    <dataValidation type="list" allowBlank="1" showInputMessage="1" showErrorMessage="1" sqref="N11:O11" xr:uid="{D0DECC8C-C196-435C-A22E-F0508758C455}">
      <formula1>"Iquique, Alto Hospicio, Pozo Almonte, Pica, Huara, Colchane, Camiña"</formula1>
    </dataValidation>
    <dataValidation type="date" allowBlank="1" showInputMessage="1" showErrorMessage="1" sqref="P16:P55" xr:uid="{514D9F99-2642-4D7B-A577-7203CB7071B0}">
      <formula1>29587</formula1>
      <formula2>55153</formula2>
    </dataValidation>
  </dataValidations>
  <pageMargins left="0.7" right="0.7" top="0.75" bottom="0.75" header="0.3" footer="0.3"/>
  <pageSetup scale="27"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Title="Actividad no válida" error="Seleccione una actividad correspondiente al giro previamente elegido." promptTitle="Código y Actividad Económica" prompt="Seleccione el código y actividad económica de la lista vinculada al giro indicado arriba." xr:uid="{00000000-0002-0000-0200-00000B000000}">
          <x14:formula1>
            <xm:f>INDIRECT(IFERROR(VLOOKUP($D$8,_Listas!$E$2:$F$22,2,FALSE),"ListaVacia"))</xm:f>
          </x14:formula1>
          <xm:sqref>D9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75"/>
  <sheetViews>
    <sheetView showGridLines="0" workbookViewId="0">
      <selection activeCell="E32" sqref="E32"/>
    </sheetView>
  </sheetViews>
  <sheetFormatPr baseColWidth="10" defaultColWidth="9.140625" defaultRowHeight="14.25"/>
  <cols>
    <col min="1" max="1" width="38.85546875" style="21" bestFit="1" customWidth="1"/>
    <col min="2" max="2" width="34" style="21" bestFit="1" customWidth="1"/>
    <col min="3" max="3" width="14.42578125" style="21" bestFit="1" customWidth="1"/>
    <col min="4" max="4" width="9.140625" style="21"/>
    <col min="5" max="5" width="116.85546875" style="21" bestFit="1" customWidth="1"/>
    <col min="6" max="6" width="39.42578125" style="21" bestFit="1" customWidth="1"/>
    <col min="7" max="7" width="9.140625" style="21"/>
    <col min="8" max="8" width="129" style="21" bestFit="1" customWidth="1"/>
    <col min="9" max="9" width="131.42578125" style="21" bestFit="1" customWidth="1"/>
    <col min="10" max="10" width="142.28515625" style="21" bestFit="1" customWidth="1"/>
    <col min="11" max="11" width="136.42578125" style="21" bestFit="1" customWidth="1"/>
    <col min="12" max="12" width="120.85546875" style="21" bestFit="1" customWidth="1"/>
    <col min="13" max="13" width="85.140625" style="21" bestFit="1" customWidth="1"/>
    <col min="14" max="14" width="140.140625" style="21" bestFit="1" customWidth="1"/>
    <col min="15" max="15" width="123.28515625" style="21" bestFit="1" customWidth="1"/>
    <col min="16" max="16" width="118.28515625" style="21" bestFit="1" customWidth="1"/>
    <col min="17" max="17" width="128.7109375" style="21" bestFit="1" customWidth="1"/>
    <col min="18" max="18" width="129" style="21" bestFit="1" customWidth="1"/>
    <col min="19" max="19" width="107" style="21" bestFit="1" customWidth="1"/>
    <col min="20" max="20" width="137.28515625" style="21" bestFit="1" customWidth="1"/>
    <col min="21" max="21" width="138" style="21" bestFit="1" customWidth="1"/>
    <col min="22" max="22" width="136.5703125" style="21" bestFit="1" customWidth="1"/>
    <col min="23" max="23" width="110.140625" style="21" bestFit="1" customWidth="1"/>
    <col min="24" max="24" width="133.140625" style="21" bestFit="1" customWidth="1"/>
    <col min="25" max="25" width="140" style="21" bestFit="1" customWidth="1"/>
    <col min="26" max="26" width="131" style="21" bestFit="1" customWidth="1"/>
    <col min="27" max="27" width="118.7109375" style="21" bestFit="1" customWidth="1"/>
    <col min="28" max="28" width="84.7109375" style="21" bestFit="1" customWidth="1"/>
    <col min="29" max="16384" width="9.140625" style="21"/>
  </cols>
  <sheetData>
    <row r="1" spans="1:28" ht="15">
      <c r="A1" s="73" t="s">
        <v>127</v>
      </c>
      <c r="B1" s="74" t="s">
        <v>128</v>
      </c>
      <c r="C1" s="75" t="s">
        <v>39</v>
      </c>
      <c r="E1" s="69" t="s">
        <v>129</v>
      </c>
      <c r="F1" s="69" t="s">
        <v>130</v>
      </c>
      <c r="H1" s="70" t="s">
        <v>131</v>
      </c>
      <c r="I1" s="70" t="s">
        <v>132</v>
      </c>
      <c r="J1" s="70" t="s">
        <v>133</v>
      </c>
      <c r="K1" s="70" t="s">
        <v>134</v>
      </c>
      <c r="L1" s="70" t="s">
        <v>135</v>
      </c>
      <c r="M1" s="70" t="s">
        <v>136</v>
      </c>
      <c r="N1" s="70" t="s">
        <v>137</v>
      </c>
      <c r="O1" s="70" t="s">
        <v>138</v>
      </c>
      <c r="P1" s="70" t="s">
        <v>139</v>
      </c>
      <c r="Q1" s="70" t="s">
        <v>140</v>
      </c>
      <c r="R1" s="70" t="s">
        <v>141</v>
      </c>
      <c r="S1" s="70" t="s">
        <v>142</v>
      </c>
      <c r="T1" s="70" t="s">
        <v>143</v>
      </c>
      <c r="U1" s="70" t="s">
        <v>144</v>
      </c>
      <c r="V1" s="70" t="s">
        <v>145</v>
      </c>
      <c r="W1" s="70" t="s">
        <v>146</v>
      </c>
      <c r="X1" s="70" t="s">
        <v>147</v>
      </c>
      <c r="Y1" s="70" t="s">
        <v>148</v>
      </c>
      <c r="Z1" s="70" t="s">
        <v>149</v>
      </c>
      <c r="AA1" s="70" t="s">
        <v>150</v>
      </c>
      <c r="AB1" s="70" t="s">
        <v>151</v>
      </c>
    </row>
    <row r="2" spans="1:28" ht="15">
      <c r="A2" s="73" t="s">
        <v>152</v>
      </c>
      <c r="B2" s="74" t="s">
        <v>38</v>
      </c>
      <c r="C2" s="75" t="s">
        <v>153</v>
      </c>
      <c r="E2" s="71" t="s">
        <v>131</v>
      </c>
      <c r="F2" s="21" t="s">
        <v>154</v>
      </c>
      <c r="H2" s="72" t="s">
        <v>155</v>
      </c>
      <c r="I2" s="72" t="s">
        <v>156</v>
      </c>
      <c r="J2" s="72" t="s">
        <v>157</v>
      </c>
      <c r="K2" s="72" t="s">
        <v>158</v>
      </c>
      <c r="L2" s="72" t="s">
        <v>159</v>
      </c>
      <c r="M2" s="72" t="s">
        <v>160</v>
      </c>
      <c r="N2" s="72" t="s">
        <v>161</v>
      </c>
      <c r="O2" s="72" t="s">
        <v>162</v>
      </c>
      <c r="P2" s="72" t="s">
        <v>163</v>
      </c>
      <c r="Q2" s="72" t="s">
        <v>164</v>
      </c>
      <c r="R2" s="72" t="s">
        <v>165</v>
      </c>
      <c r="S2" s="72" t="s">
        <v>166</v>
      </c>
      <c r="T2" s="72" t="s">
        <v>167</v>
      </c>
      <c r="U2" s="72" t="s">
        <v>168</v>
      </c>
      <c r="V2" s="72" t="s">
        <v>169</v>
      </c>
      <c r="W2" s="72" t="s">
        <v>170</v>
      </c>
      <c r="X2" s="72" t="s">
        <v>171</v>
      </c>
      <c r="Y2" s="72" t="s">
        <v>172</v>
      </c>
      <c r="Z2" s="72" t="s">
        <v>173</v>
      </c>
      <c r="AA2" s="72" t="s">
        <v>174</v>
      </c>
      <c r="AB2" s="72" t="s">
        <v>175</v>
      </c>
    </row>
    <row r="3" spans="1:28" ht="15">
      <c r="A3" s="73" t="s">
        <v>37</v>
      </c>
      <c r="B3" s="74" t="s">
        <v>176</v>
      </c>
      <c r="C3" s="75" t="s">
        <v>177</v>
      </c>
      <c r="E3" s="71" t="s">
        <v>132</v>
      </c>
      <c r="F3" s="21" t="s">
        <v>178</v>
      </c>
      <c r="H3" s="72" t="s">
        <v>179</v>
      </c>
      <c r="I3" s="72" t="s">
        <v>180</v>
      </c>
      <c r="J3" s="72" t="s">
        <v>181</v>
      </c>
      <c r="K3" s="72" t="s">
        <v>182</v>
      </c>
      <c r="L3" s="72" t="s">
        <v>183</v>
      </c>
      <c r="M3" s="72" t="s">
        <v>184</v>
      </c>
      <c r="N3" s="72" t="s">
        <v>185</v>
      </c>
      <c r="O3" s="72" t="s">
        <v>186</v>
      </c>
      <c r="P3" s="72" t="s">
        <v>187</v>
      </c>
      <c r="Q3" s="72" t="s">
        <v>188</v>
      </c>
      <c r="R3" s="72" t="s">
        <v>189</v>
      </c>
      <c r="S3" s="72" t="s">
        <v>190</v>
      </c>
      <c r="T3" s="72" t="s">
        <v>191</v>
      </c>
      <c r="U3" s="72" t="s">
        <v>192</v>
      </c>
      <c r="V3" s="72" t="s">
        <v>193</v>
      </c>
      <c r="W3" s="72" t="s">
        <v>194</v>
      </c>
      <c r="X3" s="72" t="s">
        <v>195</v>
      </c>
      <c r="Y3" s="72" t="s">
        <v>196</v>
      </c>
      <c r="Z3" s="72" t="s">
        <v>197</v>
      </c>
    </row>
    <row r="4" spans="1:28" ht="15">
      <c r="A4" s="73" t="s">
        <v>40</v>
      </c>
      <c r="B4" s="74" t="s">
        <v>41</v>
      </c>
      <c r="C4" s="75"/>
      <c r="E4" s="71" t="s">
        <v>133</v>
      </c>
      <c r="F4" s="21" t="s">
        <v>198</v>
      </c>
      <c r="H4" s="72" t="s">
        <v>199</v>
      </c>
      <c r="I4" s="72" t="s">
        <v>200</v>
      </c>
      <c r="J4" s="72" t="s">
        <v>201</v>
      </c>
      <c r="K4" s="72" t="s">
        <v>202</v>
      </c>
      <c r="L4" s="72" t="s">
        <v>203</v>
      </c>
      <c r="M4" s="72" t="s">
        <v>204</v>
      </c>
      <c r="N4" s="72" t="s">
        <v>205</v>
      </c>
      <c r="O4" s="72" t="s">
        <v>206</v>
      </c>
      <c r="P4" s="72" t="s">
        <v>207</v>
      </c>
      <c r="Q4" s="72" t="s">
        <v>208</v>
      </c>
      <c r="R4" s="72" t="s">
        <v>209</v>
      </c>
      <c r="S4" s="72" t="s">
        <v>210</v>
      </c>
      <c r="T4" s="72" t="s">
        <v>211</v>
      </c>
      <c r="U4" s="72" t="s">
        <v>212</v>
      </c>
      <c r="V4" s="72" t="s">
        <v>213</v>
      </c>
      <c r="W4" s="72" t="s">
        <v>214</v>
      </c>
      <c r="X4" s="72" t="s">
        <v>215</v>
      </c>
      <c r="Y4" s="72" t="s">
        <v>216</v>
      </c>
      <c r="Z4" s="72" t="s">
        <v>217</v>
      </c>
    </row>
    <row r="5" spans="1:28" ht="15">
      <c r="A5" s="73" t="s">
        <v>218</v>
      </c>
      <c r="B5" s="74" t="s">
        <v>219</v>
      </c>
      <c r="C5" s="75"/>
      <c r="E5" s="71" t="s">
        <v>134</v>
      </c>
      <c r="F5" s="21" t="s">
        <v>220</v>
      </c>
      <c r="H5" s="72" t="s">
        <v>221</v>
      </c>
      <c r="I5" s="72" t="s">
        <v>222</v>
      </c>
      <c r="J5" s="72" t="s">
        <v>223</v>
      </c>
      <c r="K5" s="72" t="s">
        <v>224</v>
      </c>
      <c r="L5" s="72" t="s">
        <v>225</v>
      </c>
      <c r="M5" s="72" t="s">
        <v>226</v>
      </c>
      <c r="N5" s="72" t="s">
        <v>227</v>
      </c>
      <c r="O5" s="72" t="s">
        <v>228</v>
      </c>
      <c r="P5" s="72" t="s">
        <v>229</v>
      </c>
      <c r="Q5" s="72" t="s">
        <v>230</v>
      </c>
      <c r="R5" s="72" t="s">
        <v>231</v>
      </c>
      <c r="S5" s="72" t="s">
        <v>232</v>
      </c>
      <c r="T5" s="72" t="s">
        <v>233</v>
      </c>
      <c r="U5" s="72" t="s">
        <v>234</v>
      </c>
      <c r="V5" s="72" t="s">
        <v>235</v>
      </c>
      <c r="W5" s="72" t="s">
        <v>236</v>
      </c>
      <c r="X5" s="72" t="s">
        <v>237</v>
      </c>
      <c r="Y5" s="72" t="s">
        <v>238</v>
      </c>
      <c r="Z5" s="72" t="s">
        <v>239</v>
      </c>
    </row>
    <row r="6" spans="1:28" ht="15">
      <c r="A6" s="73" t="s">
        <v>240</v>
      </c>
      <c r="B6" s="74" t="s">
        <v>241</v>
      </c>
      <c r="C6" s="75"/>
      <c r="E6" s="71" t="s">
        <v>135</v>
      </c>
      <c r="F6" s="21" t="s">
        <v>242</v>
      </c>
      <c r="H6" s="72" t="s">
        <v>243</v>
      </c>
      <c r="I6" s="72" t="s">
        <v>244</v>
      </c>
      <c r="J6" s="72" t="s">
        <v>245</v>
      </c>
      <c r="K6" s="72" t="s">
        <v>246</v>
      </c>
      <c r="L6" s="72" t="s">
        <v>247</v>
      </c>
      <c r="M6" s="72" t="s">
        <v>248</v>
      </c>
      <c r="N6" s="72" t="s">
        <v>249</v>
      </c>
      <c r="O6" s="72" t="s">
        <v>250</v>
      </c>
      <c r="P6" s="72" t="s">
        <v>251</v>
      </c>
      <c r="Q6" s="72" t="s">
        <v>252</v>
      </c>
      <c r="R6" s="72" t="s">
        <v>253</v>
      </c>
      <c r="T6" s="72" t="s">
        <v>254</v>
      </c>
      <c r="U6" s="72" t="s">
        <v>255</v>
      </c>
      <c r="V6" s="72" t="s">
        <v>256</v>
      </c>
      <c r="W6" s="72" t="s">
        <v>257</v>
      </c>
      <c r="X6" s="72" t="s">
        <v>258</v>
      </c>
      <c r="Y6" s="72" t="s">
        <v>259</v>
      </c>
      <c r="Z6" s="72" t="s">
        <v>260</v>
      </c>
    </row>
    <row r="7" spans="1:28" ht="15">
      <c r="A7" s="73" t="s">
        <v>261</v>
      </c>
      <c r="B7" s="74" t="s">
        <v>262</v>
      </c>
      <c r="C7" s="75"/>
      <c r="E7" s="71" t="s">
        <v>136</v>
      </c>
      <c r="F7" s="21" t="s">
        <v>263</v>
      </c>
      <c r="H7" s="72" t="s">
        <v>264</v>
      </c>
      <c r="I7" s="72" t="s">
        <v>265</v>
      </c>
      <c r="J7" s="72" t="s">
        <v>266</v>
      </c>
      <c r="K7" s="72" t="s">
        <v>267</v>
      </c>
      <c r="L7" s="72" t="s">
        <v>268</v>
      </c>
      <c r="M7" s="72" t="s">
        <v>269</v>
      </c>
      <c r="N7" s="72" t="s">
        <v>270</v>
      </c>
      <c r="O7" s="72" t="s">
        <v>271</v>
      </c>
      <c r="P7" s="72" t="s">
        <v>272</v>
      </c>
      <c r="Q7" s="72" t="s">
        <v>273</v>
      </c>
      <c r="R7" s="72" t="s">
        <v>274</v>
      </c>
      <c r="T7" s="72" t="s">
        <v>275</v>
      </c>
      <c r="U7" s="72" t="s">
        <v>276</v>
      </c>
      <c r="V7" s="72" t="s">
        <v>277</v>
      </c>
      <c r="W7" s="72" t="s">
        <v>278</v>
      </c>
      <c r="X7" s="72" t="s">
        <v>279</v>
      </c>
      <c r="Y7" s="72" t="s">
        <v>280</v>
      </c>
      <c r="Z7" s="72" t="s">
        <v>281</v>
      </c>
    </row>
    <row r="8" spans="1:28" ht="15">
      <c r="A8" s="73" t="s">
        <v>282</v>
      </c>
      <c r="B8" s="74" t="s">
        <v>283</v>
      </c>
      <c r="C8" s="75"/>
      <c r="E8" s="71" t="s">
        <v>137</v>
      </c>
      <c r="F8" s="21" t="s">
        <v>284</v>
      </c>
      <c r="H8" s="72" t="s">
        <v>285</v>
      </c>
      <c r="I8" s="72" t="s">
        <v>286</v>
      </c>
      <c r="J8" s="72" t="s">
        <v>287</v>
      </c>
      <c r="K8" s="72" t="s">
        <v>288</v>
      </c>
      <c r="L8" s="72" t="s">
        <v>289</v>
      </c>
      <c r="M8" s="72" t="s">
        <v>290</v>
      </c>
      <c r="N8" s="72" t="s">
        <v>291</v>
      </c>
      <c r="O8" s="72" t="s">
        <v>292</v>
      </c>
      <c r="P8" s="72" t="s">
        <v>293</v>
      </c>
      <c r="Q8" s="72" t="s">
        <v>294</v>
      </c>
      <c r="R8" s="72" t="s">
        <v>295</v>
      </c>
      <c r="T8" s="72" t="s">
        <v>296</v>
      </c>
      <c r="U8" s="72" t="s">
        <v>297</v>
      </c>
      <c r="V8" s="72" t="s">
        <v>298</v>
      </c>
      <c r="W8" s="72" t="s">
        <v>299</v>
      </c>
      <c r="X8" s="72" t="s">
        <v>300</v>
      </c>
      <c r="Y8" s="72" t="s">
        <v>301</v>
      </c>
      <c r="Z8" s="72" t="s">
        <v>302</v>
      </c>
    </row>
    <row r="9" spans="1:28" ht="15">
      <c r="A9" s="73" t="s">
        <v>303</v>
      </c>
      <c r="B9" s="74" t="s">
        <v>304</v>
      </c>
      <c r="C9" s="75"/>
      <c r="E9" s="71" t="s">
        <v>138</v>
      </c>
      <c r="F9" s="21" t="s">
        <v>305</v>
      </c>
      <c r="H9" s="72" t="s">
        <v>306</v>
      </c>
      <c r="I9" s="72" t="s">
        <v>307</v>
      </c>
      <c r="J9" s="72" t="s">
        <v>308</v>
      </c>
      <c r="K9" s="72" t="s">
        <v>309</v>
      </c>
      <c r="L9" s="72" t="s">
        <v>310</v>
      </c>
      <c r="M9" s="72" t="s">
        <v>311</v>
      </c>
      <c r="N9" s="72" t="s">
        <v>312</v>
      </c>
      <c r="O9" s="72" t="s">
        <v>313</v>
      </c>
      <c r="P9" s="72" t="s">
        <v>314</v>
      </c>
      <c r="Q9" s="72" t="s">
        <v>315</v>
      </c>
      <c r="R9" s="72" t="s">
        <v>316</v>
      </c>
      <c r="T9" s="72" t="s">
        <v>317</v>
      </c>
      <c r="U9" s="72" t="s">
        <v>318</v>
      </c>
      <c r="V9" s="72" t="s">
        <v>319</v>
      </c>
      <c r="W9" s="72" t="s">
        <v>320</v>
      </c>
      <c r="X9" s="72" t="s">
        <v>321</v>
      </c>
      <c r="Y9" s="72" t="s">
        <v>322</v>
      </c>
      <c r="Z9" s="72" t="s">
        <v>323</v>
      </c>
    </row>
    <row r="10" spans="1:28" ht="15">
      <c r="A10" s="73" t="s">
        <v>324</v>
      </c>
      <c r="B10" s="74" t="s">
        <v>325</v>
      </c>
      <c r="C10" s="75"/>
      <c r="E10" s="71" t="s">
        <v>139</v>
      </c>
      <c r="F10" s="21" t="s">
        <v>326</v>
      </c>
      <c r="H10" s="72" t="s">
        <v>327</v>
      </c>
      <c r="I10" s="72" t="s">
        <v>328</v>
      </c>
      <c r="J10" s="72" t="s">
        <v>329</v>
      </c>
      <c r="K10" s="72" t="s">
        <v>330</v>
      </c>
      <c r="L10" s="72" t="s">
        <v>331</v>
      </c>
      <c r="M10" s="72" t="s">
        <v>332</v>
      </c>
      <c r="N10" s="72" t="s">
        <v>333</v>
      </c>
      <c r="O10" s="72" t="s">
        <v>334</v>
      </c>
      <c r="P10" s="72" t="s">
        <v>335</v>
      </c>
      <c r="Q10" s="72" t="s">
        <v>336</v>
      </c>
      <c r="R10" s="72" t="s">
        <v>337</v>
      </c>
      <c r="T10" s="72" t="s">
        <v>338</v>
      </c>
      <c r="U10" s="72" t="s">
        <v>339</v>
      </c>
      <c r="V10" s="72" t="s">
        <v>340</v>
      </c>
      <c r="W10" s="72" t="s">
        <v>341</v>
      </c>
      <c r="X10" s="72" t="s">
        <v>342</v>
      </c>
      <c r="Y10" s="72" t="s">
        <v>343</v>
      </c>
      <c r="Z10" s="72" t="s">
        <v>344</v>
      </c>
    </row>
    <row r="11" spans="1:28" ht="15">
      <c r="A11" s="73" t="s">
        <v>345</v>
      </c>
      <c r="B11" s="74"/>
      <c r="C11" s="75"/>
      <c r="E11" s="71" t="s">
        <v>140</v>
      </c>
      <c r="F11" s="21" t="s">
        <v>346</v>
      </c>
      <c r="H11" s="72" t="s">
        <v>347</v>
      </c>
      <c r="I11" s="72" t="s">
        <v>348</v>
      </c>
      <c r="J11" s="72" t="s">
        <v>349</v>
      </c>
      <c r="L11" s="72" t="s">
        <v>350</v>
      </c>
      <c r="M11" s="72" t="s">
        <v>351</v>
      </c>
      <c r="N11" s="72" t="s">
        <v>352</v>
      </c>
      <c r="O11" s="72" t="s">
        <v>353</v>
      </c>
      <c r="P11" s="72" t="s">
        <v>354</v>
      </c>
      <c r="Q11" s="72" t="s">
        <v>355</v>
      </c>
      <c r="R11" s="72" t="s">
        <v>356</v>
      </c>
      <c r="T11" s="72" t="s">
        <v>357</v>
      </c>
      <c r="U11" s="72" t="s">
        <v>358</v>
      </c>
      <c r="W11" s="72" t="s">
        <v>359</v>
      </c>
      <c r="X11" s="72" t="s">
        <v>360</v>
      </c>
      <c r="Y11" s="72" t="s">
        <v>361</v>
      </c>
      <c r="Z11" s="72" t="s">
        <v>362</v>
      </c>
    </row>
    <row r="12" spans="1:28" ht="15">
      <c r="A12" s="73" t="s">
        <v>363</v>
      </c>
      <c r="B12" s="74"/>
      <c r="C12" s="75"/>
      <c r="E12" s="71" t="s">
        <v>141</v>
      </c>
      <c r="F12" s="21" t="s">
        <v>364</v>
      </c>
      <c r="H12" s="72" t="s">
        <v>365</v>
      </c>
      <c r="I12" s="72" t="s">
        <v>366</v>
      </c>
      <c r="J12" s="72" t="s">
        <v>367</v>
      </c>
      <c r="L12" s="72" t="s">
        <v>368</v>
      </c>
      <c r="M12" s="72" t="s">
        <v>369</v>
      </c>
      <c r="N12" s="72" t="s">
        <v>370</v>
      </c>
      <c r="O12" s="72" t="s">
        <v>371</v>
      </c>
      <c r="P12" s="72" t="s">
        <v>372</v>
      </c>
      <c r="Q12" s="72" t="s">
        <v>373</v>
      </c>
      <c r="R12" s="72" t="s">
        <v>374</v>
      </c>
      <c r="T12" s="72" t="s">
        <v>375</v>
      </c>
      <c r="U12" s="72" t="s">
        <v>376</v>
      </c>
      <c r="W12" s="72" t="s">
        <v>377</v>
      </c>
      <c r="X12" s="72" t="s">
        <v>378</v>
      </c>
      <c r="Y12" s="72" t="s">
        <v>379</v>
      </c>
      <c r="Z12" s="72" t="s">
        <v>380</v>
      </c>
    </row>
    <row r="13" spans="1:28" ht="15">
      <c r="A13" s="73" t="s">
        <v>381</v>
      </c>
      <c r="B13" s="74"/>
      <c r="C13" s="75"/>
      <c r="E13" s="71" t="s">
        <v>142</v>
      </c>
      <c r="F13" s="21" t="s">
        <v>382</v>
      </c>
      <c r="H13" s="72" t="s">
        <v>383</v>
      </c>
      <c r="I13" s="72" t="s">
        <v>384</v>
      </c>
      <c r="J13" s="72" t="s">
        <v>385</v>
      </c>
      <c r="M13" s="72" t="s">
        <v>386</v>
      </c>
      <c r="N13" s="72" t="s">
        <v>387</v>
      </c>
      <c r="O13" s="72" t="s">
        <v>388</v>
      </c>
      <c r="P13" s="72" t="s">
        <v>389</v>
      </c>
      <c r="Q13" s="72" t="s">
        <v>390</v>
      </c>
      <c r="R13" s="72" t="s">
        <v>391</v>
      </c>
      <c r="T13" s="72" t="s">
        <v>392</v>
      </c>
      <c r="U13" s="72" t="s">
        <v>393</v>
      </c>
      <c r="W13" s="72" t="s">
        <v>394</v>
      </c>
      <c r="X13" s="72" t="s">
        <v>395</v>
      </c>
      <c r="Y13" s="72" t="s">
        <v>396</v>
      </c>
      <c r="Z13" s="72" t="s">
        <v>397</v>
      </c>
    </row>
    <row r="14" spans="1:28">
      <c r="E14" s="71" t="s">
        <v>143</v>
      </c>
      <c r="F14" s="21" t="s">
        <v>398</v>
      </c>
      <c r="H14" s="72" t="s">
        <v>399</v>
      </c>
      <c r="I14" s="72" t="s">
        <v>400</v>
      </c>
      <c r="J14" s="72" t="s">
        <v>401</v>
      </c>
      <c r="N14" s="72" t="s">
        <v>402</v>
      </c>
      <c r="O14" s="72" t="s">
        <v>403</v>
      </c>
      <c r="Q14" s="72" t="s">
        <v>404</v>
      </c>
      <c r="R14" s="72" t="s">
        <v>405</v>
      </c>
      <c r="T14" s="72" t="s">
        <v>406</v>
      </c>
      <c r="U14" s="72" t="s">
        <v>407</v>
      </c>
      <c r="W14" s="72" t="s">
        <v>408</v>
      </c>
      <c r="X14" s="72" t="s">
        <v>409</v>
      </c>
      <c r="Y14" s="72" t="s">
        <v>410</v>
      </c>
      <c r="Z14" s="72" t="s">
        <v>411</v>
      </c>
    </row>
    <row r="15" spans="1:28">
      <c r="E15" s="71" t="s">
        <v>144</v>
      </c>
      <c r="F15" s="21" t="s">
        <v>412</v>
      </c>
      <c r="H15" s="72" t="s">
        <v>413</v>
      </c>
      <c r="I15" s="72" t="s">
        <v>414</v>
      </c>
      <c r="J15" s="72" t="s">
        <v>415</v>
      </c>
      <c r="N15" s="72" t="s">
        <v>416</v>
      </c>
      <c r="O15" s="72" t="s">
        <v>417</v>
      </c>
      <c r="Q15" s="72" t="s">
        <v>418</v>
      </c>
      <c r="R15" s="72" t="s">
        <v>419</v>
      </c>
      <c r="T15" s="72" t="s">
        <v>420</v>
      </c>
      <c r="U15" s="72" t="s">
        <v>421</v>
      </c>
      <c r="W15" s="72" t="s">
        <v>422</v>
      </c>
      <c r="X15" s="72" t="s">
        <v>423</v>
      </c>
      <c r="Y15" s="72" t="s">
        <v>424</v>
      </c>
      <c r="Z15" s="72" t="s">
        <v>425</v>
      </c>
    </row>
    <row r="16" spans="1:28">
      <c r="E16" s="71" t="s">
        <v>145</v>
      </c>
      <c r="F16" s="21" t="s">
        <v>426</v>
      </c>
      <c r="H16" s="72" t="s">
        <v>427</v>
      </c>
      <c r="I16" s="72" t="s">
        <v>428</v>
      </c>
      <c r="J16" s="72" t="s">
        <v>429</v>
      </c>
      <c r="N16" s="72" t="s">
        <v>430</v>
      </c>
      <c r="O16" s="72" t="s">
        <v>431</v>
      </c>
      <c r="Q16" s="72" t="s">
        <v>432</v>
      </c>
      <c r="R16" s="72" t="s">
        <v>433</v>
      </c>
      <c r="T16" s="72" t="s">
        <v>434</v>
      </c>
      <c r="U16" s="72" t="s">
        <v>435</v>
      </c>
      <c r="X16" s="72" t="s">
        <v>436</v>
      </c>
      <c r="Y16" s="72" t="s">
        <v>437</v>
      </c>
      <c r="Z16" s="72" t="s">
        <v>438</v>
      </c>
    </row>
    <row r="17" spans="5:26">
      <c r="E17" s="71" t="s">
        <v>146</v>
      </c>
      <c r="F17" s="21" t="s">
        <v>439</v>
      </c>
      <c r="H17" s="72" t="s">
        <v>440</v>
      </c>
      <c r="I17" s="72" t="s">
        <v>441</v>
      </c>
      <c r="J17" s="72" t="s">
        <v>442</v>
      </c>
      <c r="N17" s="72" t="s">
        <v>443</v>
      </c>
      <c r="O17" s="72" t="s">
        <v>444</v>
      </c>
      <c r="Q17" s="72" t="s">
        <v>445</v>
      </c>
      <c r="R17" s="72" t="s">
        <v>446</v>
      </c>
      <c r="T17" s="72" t="s">
        <v>447</v>
      </c>
      <c r="U17" s="72" t="s">
        <v>448</v>
      </c>
      <c r="X17" s="72" t="s">
        <v>449</v>
      </c>
      <c r="Y17" s="72" t="s">
        <v>450</v>
      </c>
      <c r="Z17" s="72" t="s">
        <v>451</v>
      </c>
    </row>
    <row r="18" spans="5:26">
      <c r="E18" s="71" t="s">
        <v>147</v>
      </c>
      <c r="F18" s="21" t="s">
        <v>452</v>
      </c>
      <c r="H18" s="72" t="s">
        <v>453</v>
      </c>
      <c r="I18" s="72" t="s">
        <v>454</v>
      </c>
      <c r="J18" s="72" t="s">
        <v>455</v>
      </c>
      <c r="N18" s="72" t="s">
        <v>456</v>
      </c>
      <c r="O18" s="72" t="s">
        <v>457</v>
      </c>
      <c r="Q18" s="72" t="s">
        <v>458</v>
      </c>
      <c r="R18" s="72" t="s">
        <v>459</v>
      </c>
      <c r="T18" s="72" t="s">
        <v>460</v>
      </c>
      <c r="U18" s="72" t="s">
        <v>461</v>
      </c>
      <c r="Y18" s="72" t="s">
        <v>462</v>
      </c>
      <c r="Z18" s="72" t="s">
        <v>463</v>
      </c>
    </row>
    <row r="19" spans="5:26">
      <c r="E19" s="71" t="s">
        <v>148</v>
      </c>
      <c r="F19" s="21" t="s">
        <v>464</v>
      </c>
      <c r="H19" s="72" t="s">
        <v>465</v>
      </c>
      <c r="I19" s="72" t="s">
        <v>466</v>
      </c>
      <c r="J19" s="72" t="s">
        <v>467</v>
      </c>
      <c r="N19" s="72" t="s">
        <v>468</v>
      </c>
      <c r="O19" s="72" t="s">
        <v>469</v>
      </c>
      <c r="Q19" s="72" t="s">
        <v>470</v>
      </c>
      <c r="R19" s="72" t="s">
        <v>471</v>
      </c>
      <c r="T19" s="72" t="s">
        <v>472</v>
      </c>
      <c r="U19" s="72" t="s">
        <v>473</v>
      </c>
      <c r="Y19" s="72" t="s">
        <v>474</v>
      </c>
      <c r="Z19" s="72" t="s">
        <v>475</v>
      </c>
    </row>
    <row r="20" spans="5:26">
      <c r="E20" s="71" t="s">
        <v>149</v>
      </c>
      <c r="F20" s="21" t="s">
        <v>476</v>
      </c>
      <c r="H20" s="72" t="s">
        <v>477</v>
      </c>
      <c r="I20" s="72" t="s">
        <v>478</v>
      </c>
      <c r="J20" s="72" t="s">
        <v>479</v>
      </c>
      <c r="N20" s="72" t="s">
        <v>480</v>
      </c>
      <c r="O20" s="72" t="s">
        <v>481</v>
      </c>
      <c r="Q20" s="72" t="s">
        <v>482</v>
      </c>
      <c r="R20" s="72" t="s">
        <v>483</v>
      </c>
      <c r="T20" s="72" t="s">
        <v>484</v>
      </c>
      <c r="U20" s="72" t="s">
        <v>485</v>
      </c>
      <c r="Y20" s="72" t="s">
        <v>486</v>
      </c>
      <c r="Z20" s="72" t="s">
        <v>487</v>
      </c>
    </row>
    <row r="21" spans="5:26">
      <c r="E21" s="71" t="s">
        <v>150</v>
      </c>
      <c r="F21" s="21" t="s">
        <v>488</v>
      </c>
      <c r="H21" s="72" t="s">
        <v>489</v>
      </c>
      <c r="I21" s="72" t="s">
        <v>490</v>
      </c>
      <c r="J21" s="72" t="s">
        <v>491</v>
      </c>
      <c r="N21" s="72" t="s">
        <v>492</v>
      </c>
      <c r="O21" s="72" t="s">
        <v>493</v>
      </c>
      <c r="Q21" s="72" t="s">
        <v>494</v>
      </c>
      <c r="R21" s="72" t="s">
        <v>495</v>
      </c>
      <c r="T21" s="72" t="s">
        <v>496</v>
      </c>
      <c r="U21" s="72" t="s">
        <v>497</v>
      </c>
      <c r="Y21" s="72" t="s">
        <v>498</v>
      </c>
      <c r="Z21" s="72" t="s">
        <v>499</v>
      </c>
    </row>
    <row r="22" spans="5:26">
      <c r="E22" s="71" t="s">
        <v>151</v>
      </c>
      <c r="F22" s="21" t="s">
        <v>500</v>
      </c>
      <c r="H22" s="72" t="s">
        <v>501</v>
      </c>
      <c r="I22" s="72" t="s">
        <v>502</v>
      </c>
      <c r="J22" s="72" t="s">
        <v>503</v>
      </c>
      <c r="N22" s="72" t="s">
        <v>504</v>
      </c>
      <c r="O22" s="72" t="s">
        <v>505</v>
      </c>
      <c r="Q22" s="72" t="s">
        <v>506</v>
      </c>
      <c r="R22" s="72" t="s">
        <v>507</v>
      </c>
      <c r="T22" s="72" t="s">
        <v>508</v>
      </c>
      <c r="U22" s="72" t="s">
        <v>509</v>
      </c>
      <c r="Z22" s="72" t="s">
        <v>510</v>
      </c>
    </row>
    <row r="23" spans="5:26">
      <c r="H23" s="72" t="s">
        <v>511</v>
      </c>
      <c r="J23" s="72" t="s">
        <v>512</v>
      </c>
      <c r="N23" s="72" t="s">
        <v>513</v>
      </c>
      <c r="O23" s="72" t="s">
        <v>514</v>
      </c>
      <c r="Q23" s="72" t="s">
        <v>515</v>
      </c>
      <c r="R23" s="72" t="s">
        <v>516</v>
      </c>
      <c r="T23" s="72" t="s">
        <v>517</v>
      </c>
      <c r="U23" s="72" t="s">
        <v>518</v>
      </c>
      <c r="Z23" s="72" t="s">
        <v>519</v>
      </c>
    </row>
    <row r="24" spans="5:26">
      <c r="H24" s="72" t="s">
        <v>520</v>
      </c>
      <c r="J24" s="72" t="s">
        <v>521</v>
      </c>
      <c r="N24" s="72" t="s">
        <v>522</v>
      </c>
      <c r="O24" s="72" t="s">
        <v>523</v>
      </c>
      <c r="Q24" s="72" t="s">
        <v>524</v>
      </c>
      <c r="R24" s="72" t="s">
        <v>525</v>
      </c>
      <c r="T24" s="72" t="s">
        <v>526</v>
      </c>
      <c r="U24" s="72" t="s">
        <v>527</v>
      </c>
      <c r="Z24" s="72" t="s">
        <v>528</v>
      </c>
    </row>
    <row r="25" spans="5:26">
      <c r="H25" s="72" t="s">
        <v>529</v>
      </c>
      <c r="J25" s="72" t="s">
        <v>530</v>
      </c>
      <c r="N25" s="72" t="s">
        <v>531</v>
      </c>
      <c r="O25" s="72" t="s">
        <v>532</v>
      </c>
      <c r="Q25" s="72" t="s">
        <v>533</v>
      </c>
      <c r="R25" s="72" t="s">
        <v>534</v>
      </c>
      <c r="T25" s="72" t="s">
        <v>535</v>
      </c>
      <c r="U25" s="72" t="s">
        <v>536</v>
      </c>
      <c r="Z25" s="72" t="s">
        <v>537</v>
      </c>
    </row>
    <row r="26" spans="5:26">
      <c r="H26" s="72" t="s">
        <v>538</v>
      </c>
      <c r="J26" s="72" t="s">
        <v>539</v>
      </c>
      <c r="N26" s="72" t="s">
        <v>540</v>
      </c>
      <c r="O26" s="72" t="s">
        <v>541</v>
      </c>
      <c r="Q26" s="72" t="s">
        <v>542</v>
      </c>
      <c r="R26" s="72" t="s">
        <v>543</v>
      </c>
      <c r="T26" s="72" t="s">
        <v>544</v>
      </c>
      <c r="U26" s="72" t="s">
        <v>545</v>
      </c>
    </row>
    <row r="27" spans="5:26">
      <c r="H27" s="72" t="s">
        <v>546</v>
      </c>
      <c r="J27" s="72" t="s">
        <v>547</v>
      </c>
      <c r="N27" s="72" t="s">
        <v>548</v>
      </c>
      <c r="O27" s="72" t="s">
        <v>549</v>
      </c>
      <c r="Q27" s="72" t="s">
        <v>550</v>
      </c>
      <c r="R27" s="72" t="s">
        <v>551</v>
      </c>
      <c r="T27" s="72" t="s">
        <v>552</v>
      </c>
      <c r="U27" s="72" t="s">
        <v>553</v>
      </c>
    </row>
    <row r="28" spans="5:26">
      <c r="H28" s="72" t="s">
        <v>554</v>
      </c>
      <c r="J28" s="72" t="s">
        <v>555</v>
      </c>
      <c r="N28" s="72" t="s">
        <v>556</v>
      </c>
      <c r="O28" s="72" t="s">
        <v>557</v>
      </c>
      <c r="Q28" s="72" t="s">
        <v>558</v>
      </c>
      <c r="R28" s="72" t="s">
        <v>559</v>
      </c>
      <c r="T28" s="72" t="s">
        <v>560</v>
      </c>
      <c r="U28" s="72" t="s">
        <v>561</v>
      </c>
    </row>
    <row r="29" spans="5:26">
      <c r="H29" s="72" t="s">
        <v>562</v>
      </c>
      <c r="J29" s="72" t="s">
        <v>563</v>
      </c>
      <c r="N29" s="72" t="s">
        <v>564</v>
      </c>
      <c r="O29" s="72" t="s">
        <v>565</v>
      </c>
      <c r="Q29" s="72" t="s">
        <v>566</v>
      </c>
      <c r="R29" s="72" t="s">
        <v>567</v>
      </c>
      <c r="T29" s="72" t="s">
        <v>568</v>
      </c>
      <c r="U29" s="72" t="s">
        <v>569</v>
      </c>
    </row>
    <row r="30" spans="5:26">
      <c r="H30" s="72" t="s">
        <v>570</v>
      </c>
      <c r="J30" s="72" t="s">
        <v>571</v>
      </c>
      <c r="N30" s="72" t="s">
        <v>572</v>
      </c>
      <c r="O30" s="72" t="s">
        <v>573</v>
      </c>
      <c r="Q30" s="72" t="s">
        <v>574</v>
      </c>
      <c r="R30" s="72" t="s">
        <v>575</v>
      </c>
      <c r="T30" s="72" t="s">
        <v>576</v>
      </c>
      <c r="U30" s="72" t="s">
        <v>577</v>
      </c>
    </row>
    <row r="31" spans="5:26">
      <c r="H31" s="72" t="s">
        <v>578</v>
      </c>
      <c r="J31" s="72" t="s">
        <v>579</v>
      </c>
      <c r="N31" s="72" t="s">
        <v>580</v>
      </c>
      <c r="O31" s="72" t="s">
        <v>581</v>
      </c>
      <c r="Q31" s="72" t="s">
        <v>582</v>
      </c>
      <c r="R31" s="72" t="s">
        <v>583</v>
      </c>
      <c r="T31" s="72" t="s">
        <v>584</v>
      </c>
      <c r="U31" s="72" t="s">
        <v>585</v>
      </c>
    </row>
    <row r="32" spans="5:26">
      <c r="H32" s="72" t="s">
        <v>586</v>
      </c>
      <c r="J32" s="72" t="s">
        <v>587</v>
      </c>
      <c r="N32" s="72" t="s">
        <v>588</v>
      </c>
      <c r="O32" s="72" t="s">
        <v>589</v>
      </c>
      <c r="Q32" s="72" t="s">
        <v>590</v>
      </c>
      <c r="R32" s="72" t="s">
        <v>591</v>
      </c>
      <c r="T32" s="72" t="s">
        <v>592</v>
      </c>
      <c r="U32" s="72" t="s">
        <v>593</v>
      </c>
    </row>
    <row r="33" spans="8:21">
      <c r="H33" s="72" t="s">
        <v>594</v>
      </c>
      <c r="J33" s="72" t="s">
        <v>595</v>
      </c>
      <c r="N33" s="72" t="s">
        <v>596</v>
      </c>
      <c r="O33" s="72" t="s">
        <v>597</v>
      </c>
      <c r="Q33" s="72" t="s">
        <v>598</v>
      </c>
      <c r="R33" s="72" t="s">
        <v>599</v>
      </c>
      <c r="U33" s="72" t="s">
        <v>600</v>
      </c>
    </row>
    <row r="34" spans="8:21">
      <c r="H34" s="72" t="s">
        <v>601</v>
      </c>
      <c r="J34" s="72" t="s">
        <v>602</v>
      </c>
      <c r="N34" s="72" t="s">
        <v>603</v>
      </c>
      <c r="O34" s="72" t="s">
        <v>604</v>
      </c>
      <c r="R34" s="72" t="s">
        <v>605</v>
      </c>
      <c r="U34" s="72" t="s">
        <v>606</v>
      </c>
    </row>
    <row r="35" spans="8:21">
      <c r="H35" s="72" t="s">
        <v>607</v>
      </c>
      <c r="J35" s="72" t="s">
        <v>608</v>
      </c>
      <c r="N35" s="72" t="s">
        <v>609</v>
      </c>
      <c r="O35" s="72" t="s">
        <v>610</v>
      </c>
      <c r="R35" s="72" t="s">
        <v>611</v>
      </c>
    </row>
    <row r="36" spans="8:21">
      <c r="H36" s="72" t="s">
        <v>612</v>
      </c>
      <c r="J36" s="72" t="s">
        <v>613</v>
      </c>
      <c r="N36" s="72" t="s">
        <v>614</v>
      </c>
      <c r="O36" s="72" t="s">
        <v>615</v>
      </c>
      <c r="R36" s="72" t="s">
        <v>616</v>
      </c>
    </row>
    <row r="37" spans="8:21">
      <c r="H37" s="72" t="s">
        <v>617</v>
      </c>
      <c r="J37" s="72" t="s">
        <v>618</v>
      </c>
      <c r="N37" s="72" t="s">
        <v>619</v>
      </c>
      <c r="O37" s="72" t="s">
        <v>620</v>
      </c>
      <c r="R37" s="72" t="s">
        <v>621</v>
      </c>
    </row>
    <row r="38" spans="8:21">
      <c r="H38" s="72" t="s">
        <v>622</v>
      </c>
      <c r="J38" s="72" t="s">
        <v>623</v>
      </c>
      <c r="N38" s="72" t="s">
        <v>624</v>
      </c>
    </row>
    <row r="39" spans="8:21">
      <c r="H39" s="72" t="s">
        <v>625</v>
      </c>
      <c r="J39" s="72" t="s">
        <v>626</v>
      </c>
      <c r="N39" s="72" t="s">
        <v>627</v>
      </c>
    </row>
    <row r="40" spans="8:21">
      <c r="H40" s="72" t="s">
        <v>628</v>
      </c>
      <c r="J40" s="72" t="s">
        <v>629</v>
      </c>
      <c r="N40" s="72" t="s">
        <v>630</v>
      </c>
    </row>
    <row r="41" spans="8:21">
      <c r="H41" s="72" t="s">
        <v>631</v>
      </c>
      <c r="J41" s="72" t="s">
        <v>632</v>
      </c>
      <c r="N41" s="72" t="s">
        <v>633</v>
      </c>
    </row>
    <row r="42" spans="8:21">
      <c r="H42" s="72" t="s">
        <v>634</v>
      </c>
      <c r="J42" s="72" t="s">
        <v>635</v>
      </c>
      <c r="N42" s="72" t="s">
        <v>636</v>
      </c>
    </row>
    <row r="43" spans="8:21">
      <c r="H43" s="72" t="s">
        <v>637</v>
      </c>
      <c r="J43" s="72" t="s">
        <v>638</v>
      </c>
      <c r="N43" s="72" t="s">
        <v>639</v>
      </c>
    </row>
    <row r="44" spans="8:21">
      <c r="H44" s="72" t="s">
        <v>640</v>
      </c>
      <c r="J44" s="72" t="s">
        <v>641</v>
      </c>
      <c r="N44" s="72" t="s">
        <v>642</v>
      </c>
    </row>
    <row r="45" spans="8:21">
      <c r="H45" s="72" t="s">
        <v>643</v>
      </c>
      <c r="J45" s="72" t="s">
        <v>644</v>
      </c>
      <c r="N45" s="72" t="s">
        <v>645</v>
      </c>
    </row>
    <row r="46" spans="8:21">
      <c r="H46" s="72" t="s">
        <v>646</v>
      </c>
      <c r="J46" s="72" t="s">
        <v>647</v>
      </c>
      <c r="N46" s="72" t="s">
        <v>648</v>
      </c>
    </row>
    <row r="47" spans="8:21">
      <c r="H47" s="72" t="s">
        <v>649</v>
      </c>
      <c r="J47" s="72" t="s">
        <v>650</v>
      </c>
      <c r="N47" s="72" t="s">
        <v>651</v>
      </c>
    </row>
    <row r="48" spans="8:21">
      <c r="H48" s="72" t="s">
        <v>652</v>
      </c>
      <c r="J48" s="72" t="s">
        <v>653</v>
      </c>
      <c r="N48" s="72" t="s">
        <v>654</v>
      </c>
    </row>
    <row r="49" spans="8:14">
      <c r="H49" s="72" t="s">
        <v>655</v>
      </c>
      <c r="J49" s="72" t="s">
        <v>656</v>
      </c>
      <c r="N49" s="72" t="s">
        <v>657</v>
      </c>
    </row>
    <row r="50" spans="8:14">
      <c r="H50" s="72" t="s">
        <v>658</v>
      </c>
      <c r="J50" s="72" t="s">
        <v>659</v>
      </c>
      <c r="N50" s="72" t="s">
        <v>660</v>
      </c>
    </row>
    <row r="51" spans="8:14">
      <c r="H51" s="72" t="s">
        <v>661</v>
      </c>
      <c r="J51" s="72" t="s">
        <v>662</v>
      </c>
      <c r="N51" s="72" t="s">
        <v>663</v>
      </c>
    </row>
    <row r="52" spans="8:14">
      <c r="H52" s="72" t="s">
        <v>664</v>
      </c>
      <c r="J52" s="72" t="s">
        <v>665</v>
      </c>
      <c r="N52" s="72" t="s">
        <v>666</v>
      </c>
    </row>
    <row r="53" spans="8:14">
      <c r="H53" s="72" t="s">
        <v>667</v>
      </c>
      <c r="J53" s="72" t="s">
        <v>668</v>
      </c>
      <c r="N53" s="72" t="s">
        <v>669</v>
      </c>
    </row>
    <row r="54" spans="8:14">
      <c r="H54" s="72" t="s">
        <v>670</v>
      </c>
      <c r="J54" s="72" t="s">
        <v>671</v>
      </c>
      <c r="N54" s="72" t="s">
        <v>672</v>
      </c>
    </row>
    <row r="55" spans="8:14">
      <c r="H55" s="72" t="s">
        <v>673</v>
      </c>
      <c r="J55" s="72" t="s">
        <v>674</v>
      </c>
      <c r="N55" s="72" t="s">
        <v>675</v>
      </c>
    </row>
    <row r="56" spans="8:14">
      <c r="H56" s="72" t="s">
        <v>676</v>
      </c>
      <c r="J56" s="72" t="s">
        <v>677</v>
      </c>
      <c r="N56" s="72" t="s">
        <v>678</v>
      </c>
    </row>
    <row r="57" spans="8:14">
      <c r="H57" s="72" t="s">
        <v>679</v>
      </c>
      <c r="J57" s="72" t="s">
        <v>680</v>
      </c>
      <c r="N57" s="72" t="s">
        <v>681</v>
      </c>
    </row>
    <row r="58" spans="8:14">
      <c r="H58" s="72" t="s">
        <v>682</v>
      </c>
      <c r="J58" s="72" t="s">
        <v>683</v>
      </c>
      <c r="N58" s="72" t="s">
        <v>684</v>
      </c>
    </row>
    <row r="59" spans="8:14">
      <c r="H59" s="72" t="s">
        <v>685</v>
      </c>
      <c r="J59" s="72" t="s">
        <v>686</v>
      </c>
      <c r="N59" s="72" t="s">
        <v>687</v>
      </c>
    </row>
    <row r="60" spans="8:14">
      <c r="H60" s="72" t="s">
        <v>688</v>
      </c>
      <c r="J60" s="72" t="s">
        <v>689</v>
      </c>
      <c r="N60" s="72" t="s">
        <v>690</v>
      </c>
    </row>
    <row r="61" spans="8:14">
      <c r="H61" s="72" t="s">
        <v>691</v>
      </c>
      <c r="J61" s="72" t="s">
        <v>692</v>
      </c>
      <c r="N61" s="72" t="s">
        <v>693</v>
      </c>
    </row>
    <row r="62" spans="8:14">
      <c r="H62" s="72" t="s">
        <v>694</v>
      </c>
      <c r="J62" s="72" t="s">
        <v>695</v>
      </c>
      <c r="N62" s="72" t="s">
        <v>696</v>
      </c>
    </row>
    <row r="63" spans="8:14">
      <c r="H63" s="72" t="s">
        <v>697</v>
      </c>
      <c r="J63" s="72" t="s">
        <v>698</v>
      </c>
      <c r="N63" s="72" t="s">
        <v>699</v>
      </c>
    </row>
    <row r="64" spans="8:14">
      <c r="H64" s="72" t="s">
        <v>700</v>
      </c>
      <c r="J64" s="72" t="s">
        <v>701</v>
      </c>
      <c r="N64" s="72" t="s">
        <v>702</v>
      </c>
    </row>
    <row r="65" spans="8:14">
      <c r="H65" s="72" t="s">
        <v>703</v>
      </c>
      <c r="J65" s="72" t="s">
        <v>704</v>
      </c>
      <c r="N65" s="72" t="s">
        <v>705</v>
      </c>
    </row>
    <row r="66" spans="8:14">
      <c r="H66" s="72" t="s">
        <v>706</v>
      </c>
      <c r="J66" s="72" t="s">
        <v>707</v>
      </c>
      <c r="N66" s="72" t="s">
        <v>708</v>
      </c>
    </row>
    <row r="67" spans="8:14">
      <c r="H67" s="72" t="s">
        <v>709</v>
      </c>
      <c r="J67" s="72" t="s">
        <v>710</v>
      </c>
      <c r="N67" s="72" t="s">
        <v>711</v>
      </c>
    </row>
    <row r="68" spans="8:14">
      <c r="H68" s="72" t="s">
        <v>712</v>
      </c>
      <c r="J68" s="72" t="s">
        <v>713</v>
      </c>
      <c r="N68" s="72" t="s">
        <v>714</v>
      </c>
    </row>
    <row r="69" spans="8:14">
      <c r="H69" s="72" t="s">
        <v>715</v>
      </c>
      <c r="J69" s="72" t="s">
        <v>716</v>
      </c>
      <c r="N69" s="72" t="s">
        <v>717</v>
      </c>
    </row>
    <row r="70" spans="8:14">
      <c r="H70" s="72" t="s">
        <v>718</v>
      </c>
      <c r="J70" s="72" t="s">
        <v>719</v>
      </c>
      <c r="N70" s="72" t="s">
        <v>720</v>
      </c>
    </row>
    <row r="71" spans="8:14">
      <c r="H71" s="72" t="s">
        <v>721</v>
      </c>
      <c r="J71" s="72" t="s">
        <v>722</v>
      </c>
      <c r="N71" s="72" t="s">
        <v>723</v>
      </c>
    </row>
    <row r="72" spans="8:14">
      <c r="H72" s="72" t="s">
        <v>724</v>
      </c>
      <c r="J72" s="72" t="s">
        <v>725</v>
      </c>
      <c r="N72" s="72" t="s">
        <v>726</v>
      </c>
    </row>
    <row r="73" spans="8:14">
      <c r="H73" s="72" t="s">
        <v>727</v>
      </c>
      <c r="J73" s="72" t="s">
        <v>728</v>
      </c>
      <c r="N73" s="72" t="s">
        <v>729</v>
      </c>
    </row>
    <row r="74" spans="8:14">
      <c r="H74" s="72" t="s">
        <v>730</v>
      </c>
      <c r="J74" s="72" t="s">
        <v>731</v>
      </c>
      <c r="N74" s="72" t="s">
        <v>732</v>
      </c>
    </row>
    <row r="75" spans="8:14">
      <c r="J75" s="72" t="s">
        <v>733</v>
      </c>
      <c r="N75" s="72" t="s">
        <v>734</v>
      </c>
    </row>
    <row r="76" spans="8:14">
      <c r="J76" s="72" t="s">
        <v>735</v>
      </c>
      <c r="N76" s="72" t="s">
        <v>736</v>
      </c>
    </row>
    <row r="77" spans="8:14">
      <c r="J77" s="72" t="s">
        <v>737</v>
      </c>
      <c r="N77" s="72" t="s">
        <v>738</v>
      </c>
    </row>
    <row r="78" spans="8:14">
      <c r="J78" s="72" t="s">
        <v>739</v>
      </c>
      <c r="N78" s="72" t="s">
        <v>740</v>
      </c>
    </row>
    <row r="79" spans="8:14">
      <c r="J79" s="72" t="s">
        <v>741</v>
      </c>
      <c r="N79" s="72" t="s">
        <v>742</v>
      </c>
    </row>
    <row r="80" spans="8:14">
      <c r="J80" s="72" t="s">
        <v>743</v>
      </c>
      <c r="N80" s="72" t="s">
        <v>744</v>
      </c>
    </row>
    <row r="81" spans="10:14">
      <c r="J81" s="72" t="s">
        <v>745</v>
      </c>
      <c r="N81" s="72" t="s">
        <v>746</v>
      </c>
    </row>
    <row r="82" spans="10:14">
      <c r="J82" s="72" t="s">
        <v>747</v>
      </c>
      <c r="N82" s="72" t="s">
        <v>748</v>
      </c>
    </row>
    <row r="83" spans="10:14">
      <c r="J83" s="72" t="s">
        <v>749</v>
      </c>
      <c r="N83" s="72" t="s">
        <v>750</v>
      </c>
    </row>
    <row r="84" spans="10:14">
      <c r="J84" s="72" t="s">
        <v>751</v>
      </c>
      <c r="N84" s="72" t="s">
        <v>752</v>
      </c>
    </row>
    <row r="85" spans="10:14">
      <c r="J85" s="72" t="s">
        <v>753</v>
      </c>
      <c r="N85" s="72" t="s">
        <v>754</v>
      </c>
    </row>
    <row r="86" spans="10:14">
      <c r="J86" s="72" t="s">
        <v>755</v>
      </c>
      <c r="N86" s="72" t="s">
        <v>756</v>
      </c>
    </row>
    <row r="87" spans="10:14">
      <c r="J87" s="72" t="s">
        <v>757</v>
      </c>
      <c r="N87" s="72" t="s">
        <v>758</v>
      </c>
    </row>
    <row r="88" spans="10:14">
      <c r="J88" s="72" t="s">
        <v>759</v>
      </c>
      <c r="N88" s="72" t="s">
        <v>760</v>
      </c>
    </row>
    <row r="89" spans="10:14">
      <c r="J89" s="72" t="s">
        <v>761</v>
      </c>
      <c r="N89" s="72" t="s">
        <v>762</v>
      </c>
    </row>
    <row r="90" spans="10:14">
      <c r="J90" s="72" t="s">
        <v>763</v>
      </c>
      <c r="N90" s="72" t="s">
        <v>764</v>
      </c>
    </row>
    <row r="91" spans="10:14">
      <c r="J91" s="72" t="s">
        <v>765</v>
      </c>
      <c r="N91" s="72" t="s">
        <v>766</v>
      </c>
    </row>
    <row r="92" spans="10:14">
      <c r="J92" s="72" t="s">
        <v>767</v>
      </c>
      <c r="N92" s="72" t="s">
        <v>768</v>
      </c>
    </row>
    <row r="93" spans="10:14">
      <c r="J93" s="72" t="s">
        <v>769</v>
      </c>
      <c r="N93" s="72" t="s">
        <v>770</v>
      </c>
    </row>
    <row r="94" spans="10:14">
      <c r="J94" s="72" t="s">
        <v>771</v>
      </c>
      <c r="N94" s="72" t="s">
        <v>772</v>
      </c>
    </row>
    <row r="95" spans="10:14">
      <c r="J95" s="72" t="s">
        <v>773</v>
      </c>
      <c r="N95" s="72" t="s">
        <v>774</v>
      </c>
    </row>
    <row r="96" spans="10:14">
      <c r="J96" s="72" t="s">
        <v>775</v>
      </c>
      <c r="N96" s="72" t="s">
        <v>776</v>
      </c>
    </row>
    <row r="97" spans="10:14">
      <c r="J97" s="72" t="s">
        <v>777</v>
      </c>
      <c r="N97" s="72" t="s">
        <v>778</v>
      </c>
    </row>
    <row r="98" spans="10:14">
      <c r="J98" s="72" t="s">
        <v>779</v>
      </c>
      <c r="N98" s="72" t="s">
        <v>780</v>
      </c>
    </row>
    <row r="99" spans="10:14">
      <c r="J99" s="72" t="s">
        <v>781</v>
      </c>
      <c r="N99" s="72" t="s">
        <v>782</v>
      </c>
    </row>
    <row r="100" spans="10:14">
      <c r="J100" s="72" t="s">
        <v>783</v>
      </c>
      <c r="N100" s="72" t="s">
        <v>784</v>
      </c>
    </row>
    <row r="101" spans="10:14">
      <c r="J101" s="72" t="s">
        <v>785</v>
      </c>
      <c r="N101" s="72" t="s">
        <v>786</v>
      </c>
    </row>
    <row r="102" spans="10:14">
      <c r="J102" s="72" t="s">
        <v>787</v>
      </c>
      <c r="N102" s="72" t="s">
        <v>788</v>
      </c>
    </row>
    <row r="103" spans="10:14">
      <c r="J103" s="72" t="s">
        <v>789</v>
      </c>
      <c r="N103" s="72" t="s">
        <v>790</v>
      </c>
    </row>
    <row r="104" spans="10:14">
      <c r="J104" s="72" t="s">
        <v>791</v>
      </c>
      <c r="N104" s="72" t="s">
        <v>792</v>
      </c>
    </row>
    <row r="105" spans="10:14">
      <c r="J105" s="72" t="s">
        <v>793</v>
      </c>
      <c r="N105" s="72" t="s">
        <v>794</v>
      </c>
    </row>
    <row r="106" spans="10:14">
      <c r="J106" s="72" t="s">
        <v>795</v>
      </c>
      <c r="N106" s="72" t="s">
        <v>796</v>
      </c>
    </row>
    <row r="107" spans="10:14">
      <c r="J107" s="72" t="s">
        <v>797</v>
      </c>
    </row>
    <row r="108" spans="10:14">
      <c r="J108" s="72" t="s">
        <v>798</v>
      </c>
    </row>
    <row r="109" spans="10:14">
      <c r="J109" s="72" t="s">
        <v>799</v>
      </c>
    </row>
    <row r="110" spans="10:14">
      <c r="J110" s="72" t="s">
        <v>800</v>
      </c>
    </row>
    <row r="111" spans="10:14">
      <c r="J111" s="72" t="s">
        <v>801</v>
      </c>
    </row>
    <row r="112" spans="10:14">
      <c r="J112" s="72" t="s">
        <v>802</v>
      </c>
    </row>
    <row r="113" spans="10:10">
      <c r="J113" s="72" t="s">
        <v>803</v>
      </c>
    </row>
    <row r="114" spans="10:10">
      <c r="J114" s="72" t="s">
        <v>804</v>
      </c>
    </row>
    <row r="115" spans="10:10">
      <c r="J115" s="72" t="s">
        <v>805</v>
      </c>
    </row>
    <row r="116" spans="10:10">
      <c r="J116" s="72" t="s">
        <v>806</v>
      </c>
    </row>
    <row r="117" spans="10:10">
      <c r="J117" s="72" t="s">
        <v>807</v>
      </c>
    </row>
    <row r="118" spans="10:10">
      <c r="J118" s="72" t="s">
        <v>808</v>
      </c>
    </row>
    <row r="119" spans="10:10">
      <c r="J119" s="72" t="s">
        <v>809</v>
      </c>
    </row>
    <row r="120" spans="10:10">
      <c r="J120" s="72" t="s">
        <v>810</v>
      </c>
    </row>
    <row r="121" spans="10:10">
      <c r="J121" s="72" t="s">
        <v>811</v>
      </c>
    </row>
    <row r="122" spans="10:10">
      <c r="J122" s="72" t="s">
        <v>812</v>
      </c>
    </row>
    <row r="123" spans="10:10">
      <c r="J123" s="72" t="s">
        <v>813</v>
      </c>
    </row>
    <row r="124" spans="10:10">
      <c r="J124" s="72" t="s">
        <v>814</v>
      </c>
    </row>
    <row r="125" spans="10:10">
      <c r="J125" s="72" t="s">
        <v>815</v>
      </c>
    </row>
    <row r="126" spans="10:10">
      <c r="J126" s="72" t="s">
        <v>816</v>
      </c>
    </row>
    <row r="127" spans="10:10">
      <c r="J127" s="72" t="s">
        <v>817</v>
      </c>
    </row>
    <row r="128" spans="10:10">
      <c r="J128" s="72" t="s">
        <v>818</v>
      </c>
    </row>
    <row r="129" spans="10:10">
      <c r="J129" s="72" t="s">
        <v>819</v>
      </c>
    </row>
    <row r="130" spans="10:10">
      <c r="J130" s="72" t="s">
        <v>820</v>
      </c>
    </row>
    <row r="131" spans="10:10">
      <c r="J131" s="72" t="s">
        <v>821</v>
      </c>
    </row>
    <row r="132" spans="10:10">
      <c r="J132" s="72" t="s">
        <v>822</v>
      </c>
    </row>
    <row r="133" spans="10:10">
      <c r="J133" s="72" t="s">
        <v>823</v>
      </c>
    </row>
    <row r="134" spans="10:10">
      <c r="J134" s="72" t="s">
        <v>824</v>
      </c>
    </row>
    <row r="135" spans="10:10">
      <c r="J135" s="72" t="s">
        <v>825</v>
      </c>
    </row>
    <row r="136" spans="10:10">
      <c r="J136" s="72" t="s">
        <v>826</v>
      </c>
    </row>
    <row r="137" spans="10:10">
      <c r="J137" s="72" t="s">
        <v>827</v>
      </c>
    </row>
    <row r="138" spans="10:10">
      <c r="J138" s="72" t="s">
        <v>828</v>
      </c>
    </row>
    <row r="139" spans="10:10">
      <c r="J139" s="72" t="s">
        <v>829</v>
      </c>
    </row>
    <row r="140" spans="10:10">
      <c r="J140" s="72" t="s">
        <v>830</v>
      </c>
    </row>
    <row r="141" spans="10:10">
      <c r="J141" s="72" t="s">
        <v>831</v>
      </c>
    </row>
    <row r="142" spans="10:10">
      <c r="J142" s="72" t="s">
        <v>832</v>
      </c>
    </row>
    <row r="143" spans="10:10">
      <c r="J143" s="72" t="s">
        <v>833</v>
      </c>
    </row>
    <row r="144" spans="10:10">
      <c r="J144" s="72" t="s">
        <v>834</v>
      </c>
    </row>
    <row r="145" spans="10:10">
      <c r="J145" s="72" t="s">
        <v>835</v>
      </c>
    </row>
    <row r="146" spans="10:10">
      <c r="J146" s="72" t="s">
        <v>836</v>
      </c>
    </row>
    <row r="147" spans="10:10">
      <c r="J147" s="72" t="s">
        <v>837</v>
      </c>
    </row>
    <row r="148" spans="10:10">
      <c r="J148" s="72" t="s">
        <v>838</v>
      </c>
    </row>
    <row r="149" spans="10:10">
      <c r="J149" s="72" t="s">
        <v>839</v>
      </c>
    </row>
    <row r="150" spans="10:10">
      <c r="J150" s="72" t="s">
        <v>840</v>
      </c>
    </row>
    <row r="151" spans="10:10">
      <c r="J151" s="72" t="s">
        <v>841</v>
      </c>
    </row>
    <row r="152" spans="10:10">
      <c r="J152" s="72" t="s">
        <v>842</v>
      </c>
    </row>
    <row r="153" spans="10:10">
      <c r="J153" s="72" t="s">
        <v>843</v>
      </c>
    </row>
    <row r="154" spans="10:10">
      <c r="J154" s="72" t="s">
        <v>844</v>
      </c>
    </row>
    <row r="155" spans="10:10">
      <c r="J155" s="72" t="s">
        <v>845</v>
      </c>
    </row>
    <row r="156" spans="10:10">
      <c r="J156" s="72" t="s">
        <v>846</v>
      </c>
    </row>
    <row r="157" spans="10:10">
      <c r="J157" s="72" t="s">
        <v>847</v>
      </c>
    </row>
    <row r="158" spans="10:10">
      <c r="J158" s="72" t="s">
        <v>848</v>
      </c>
    </row>
    <row r="159" spans="10:10">
      <c r="J159" s="72" t="s">
        <v>849</v>
      </c>
    </row>
    <row r="160" spans="10:10">
      <c r="J160" s="72" t="s">
        <v>850</v>
      </c>
    </row>
    <row r="161" spans="10:10">
      <c r="J161" s="72" t="s">
        <v>851</v>
      </c>
    </row>
    <row r="162" spans="10:10">
      <c r="J162" s="72" t="s">
        <v>852</v>
      </c>
    </row>
    <row r="163" spans="10:10">
      <c r="J163" s="72" t="s">
        <v>853</v>
      </c>
    </row>
    <row r="164" spans="10:10">
      <c r="J164" s="72" t="s">
        <v>854</v>
      </c>
    </row>
    <row r="165" spans="10:10">
      <c r="J165" s="72" t="s">
        <v>855</v>
      </c>
    </row>
    <row r="166" spans="10:10">
      <c r="J166" s="72" t="s">
        <v>856</v>
      </c>
    </row>
    <row r="167" spans="10:10">
      <c r="J167" s="72" t="s">
        <v>857</v>
      </c>
    </row>
    <row r="168" spans="10:10">
      <c r="J168" s="72" t="s">
        <v>858</v>
      </c>
    </row>
    <row r="169" spans="10:10">
      <c r="J169" s="72" t="s">
        <v>859</v>
      </c>
    </row>
    <row r="170" spans="10:10">
      <c r="J170" s="72" t="s">
        <v>860</v>
      </c>
    </row>
    <row r="171" spans="10:10">
      <c r="J171" s="72" t="s">
        <v>861</v>
      </c>
    </row>
    <row r="172" spans="10:10">
      <c r="J172" s="72" t="s">
        <v>862</v>
      </c>
    </row>
    <row r="173" spans="10:10">
      <c r="J173" s="72" t="s">
        <v>863</v>
      </c>
    </row>
    <row r="174" spans="10:10">
      <c r="J174" s="72" t="s">
        <v>864</v>
      </c>
    </row>
    <row r="175" spans="10:10">
      <c r="J175" s="72" t="s">
        <v>865</v>
      </c>
    </row>
  </sheetData>
  <sheetProtection algorithmName="SHA-512" hashValue="QCIeMUZEVbQ10uuKhMIeL8wZf9yYpWTq8Uzet4PLmTyvvpqZOIPC+po9pkZfgaWUKaczeOiCDdeYZU1uMTWo4A==" saltValue="cImmlkC0HH6+15l+EwfZOA==" spinCount="100000" sheet="1" formatCells="0" formatColumns="0" formatRows="0" insertColumns="0" insertRows="0" insertHyperlinks="0" deleteColumns="0" deleteRows="0" sort="0" autoFilter="0" pivotTables="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3"/>
  <sheetViews>
    <sheetView workbookViewId="0"/>
  </sheetViews>
  <sheetFormatPr baseColWidth="10" defaultColWidth="9.140625" defaultRowHeight="15"/>
  <sheetData>
    <row r="1" spans="1:11">
      <c r="A1" t="s">
        <v>107</v>
      </c>
      <c r="B1">
        <v>2020</v>
      </c>
      <c r="C1">
        <v>2021</v>
      </c>
      <c r="D1">
        <v>2022</v>
      </c>
      <c r="E1">
        <v>2023</v>
      </c>
      <c r="F1">
        <v>2024</v>
      </c>
      <c r="G1">
        <v>2025</v>
      </c>
      <c r="H1">
        <v>2026</v>
      </c>
      <c r="I1">
        <v>2027</v>
      </c>
      <c r="J1">
        <v>2028</v>
      </c>
      <c r="K1">
        <v>2029</v>
      </c>
    </row>
    <row r="2" spans="1:11">
      <c r="A2" t="s">
        <v>109</v>
      </c>
      <c r="B2">
        <v>746.66</v>
      </c>
      <c r="C2">
        <v>710.64</v>
      </c>
      <c r="D2">
        <v>855.94</v>
      </c>
      <c r="E2">
        <v>856.76</v>
      </c>
      <c r="F2">
        <v>886.34</v>
      </c>
      <c r="G2">
        <v>990.95</v>
      </c>
      <c r="H2">
        <v>904.54</v>
      </c>
    </row>
    <row r="3" spans="1:11">
      <c r="A3" t="s">
        <v>110</v>
      </c>
      <c r="B3">
        <v>788.18</v>
      </c>
      <c r="C3">
        <v>736.88</v>
      </c>
      <c r="D3">
        <v>799.15</v>
      </c>
      <c r="E3">
        <v>803.14</v>
      </c>
      <c r="F3">
        <v>927.63</v>
      </c>
      <c r="G3">
        <v>990.94</v>
      </c>
      <c r="H3">
        <v>857.95</v>
      </c>
    </row>
    <row r="4" spans="1:11">
      <c r="A4" t="s">
        <v>866</v>
      </c>
      <c r="B4">
        <v>811.1</v>
      </c>
      <c r="C4">
        <v>703.65</v>
      </c>
      <c r="D4">
        <v>807.26</v>
      </c>
      <c r="E4">
        <v>818.67</v>
      </c>
      <c r="F4">
        <v>984.53</v>
      </c>
      <c r="G4">
        <v>941.76</v>
      </c>
      <c r="H4">
        <v>857.58</v>
      </c>
    </row>
    <row r="5" spans="1:11">
      <c r="A5" t="s">
        <v>112</v>
      </c>
      <c r="B5">
        <v>835.23</v>
      </c>
      <c r="C5">
        <v>736.17</v>
      </c>
      <c r="D5">
        <v>777.1</v>
      </c>
      <c r="E5">
        <v>792.18</v>
      </c>
      <c r="F5">
        <v>981.71</v>
      </c>
      <c r="G5">
        <v>931.75</v>
      </c>
      <c r="H5">
        <v>929.9</v>
      </c>
    </row>
    <row r="6" spans="1:11">
      <c r="A6" t="s">
        <v>113</v>
      </c>
      <c r="B6">
        <v>850.41</v>
      </c>
      <c r="C6">
        <v>700.15</v>
      </c>
      <c r="D6">
        <v>847.44</v>
      </c>
      <c r="E6">
        <v>805.21</v>
      </c>
      <c r="F6">
        <v>947.68</v>
      </c>
      <c r="G6">
        <v>937.54</v>
      </c>
      <c r="H6">
        <v>896.03</v>
      </c>
    </row>
    <row r="7" spans="1:11">
      <c r="A7" t="s">
        <v>114</v>
      </c>
      <c r="B7">
        <v>816.47</v>
      </c>
      <c r="C7">
        <v>730.43</v>
      </c>
      <c r="D7">
        <v>822.25</v>
      </c>
      <c r="E7">
        <v>802.14</v>
      </c>
      <c r="F7">
        <v>907.67</v>
      </c>
      <c r="G7">
        <v>940.21</v>
      </c>
      <c r="H7">
        <v>894.79</v>
      </c>
    </row>
    <row r="8" spans="1:11">
      <c r="A8" t="s">
        <v>115</v>
      </c>
      <c r="B8">
        <v>813.25</v>
      </c>
      <c r="C8">
        <v>732.25</v>
      </c>
      <c r="D8">
        <v>905.32</v>
      </c>
      <c r="E8">
        <v>800.89</v>
      </c>
      <c r="F8">
        <v>947.78</v>
      </c>
      <c r="G8">
        <v>930.67</v>
      </c>
      <c r="H8">
        <v>916.97</v>
      </c>
    </row>
    <row r="9" spans="1:11">
      <c r="A9" t="s">
        <v>116</v>
      </c>
      <c r="B9">
        <v>759.18</v>
      </c>
      <c r="C9">
        <v>767.29</v>
      </c>
      <c r="D9">
        <v>920.49</v>
      </c>
      <c r="E9">
        <v>826.01</v>
      </c>
      <c r="F9">
        <v>956.63</v>
      </c>
      <c r="G9">
        <v>970.09</v>
      </c>
      <c r="H9">
        <v>935.57</v>
      </c>
    </row>
    <row r="10" spans="1:11">
      <c r="A10" t="s">
        <v>117</v>
      </c>
      <c r="B10">
        <v>784.27</v>
      </c>
      <c r="C10">
        <v>784.39</v>
      </c>
      <c r="D10">
        <v>890.9</v>
      </c>
      <c r="E10">
        <v>857.59</v>
      </c>
      <c r="F10">
        <v>912.08</v>
      </c>
      <c r="G10">
        <v>968.64</v>
      </c>
      <c r="H10">
        <v>925.25</v>
      </c>
    </row>
    <row r="11" spans="1:11">
      <c r="A11" t="s">
        <v>867</v>
      </c>
      <c r="B11">
        <v>784.19</v>
      </c>
      <c r="C11">
        <v>798.63</v>
      </c>
      <c r="D11">
        <v>971.14</v>
      </c>
      <c r="E11">
        <v>904.62</v>
      </c>
      <c r="F11">
        <v>900.91</v>
      </c>
      <c r="G11">
        <v>958.9</v>
      </c>
    </row>
    <row r="12" spans="1:11">
      <c r="A12" t="s">
        <v>119</v>
      </c>
      <c r="B12">
        <v>775.56</v>
      </c>
      <c r="C12">
        <v>804.32</v>
      </c>
      <c r="D12">
        <v>953</v>
      </c>
      <c r="E12">
        <v>928.41</v>
      </c>
      <c r="F12">
        <v>945.88</v>
      </c>
      <c r="G12">
        <v>941.63</v>
      </c>
    </row>
    <row r="13" spans="1:11">
      <c r="A13" t="s">
        <v>120</v>
      </c>
      <c r="B13">
        <v>766</v>
      </c>
      <c r="C13">
        <v>829.94</v>
      </c>
      <c r="D13">
        <v>916.36</v>
      </c>
      <c r="E13">
        <v>869.47</v>
      </c>
      <c r="F13">
        <v>975.41</v>
      </c>
      <c r="G13">
        <v>930.89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3"/>
  <sheetViews>
    <sheetView workbookViewId="0"/>
  </sheetViews>
  <sheetFormatPr baseColWidth="10" defaultColWidth="9.140625" defaultRowHeight="15"/>
  <sheetData>
    <row r="1" spans="1:11">
      <c r="A1" t="s">
        <v>107</v>
      </c>
      <c r="B1">
        <v>2020</v>
      </c>
      <c r="C1">
        <v>2021</v>
      </c>
      <c r="D1">
        <v>2022</v>
      </c>
      <c r="E1">
        <v>2023</v>
      </c>
      <c r="F1">
        <v>2024</v>
      </c>
      <c r="G1">
        <v>2025</v>
      </c>
      <c r="H1">
        <v>2026</v>
      </c>
      <c r="I1">
        <v>2027</v>
      </c>
      <c r="J1">
        <v>2028</v>
      </c>
      <c r="K1">
        <v>2029</v>
      </c>
    </row>
    <row r="2" spans="1:11">
      <c r="A2" t="s">
        <v>109</v>
      </c>
      <c r="B2">
        <v>746.66</v>
      </c>
      <c r="C2">
        <v>710.64</v>
      </c>
      <c r="D2">
        <v>855.94</v>
      </c>
      <c r="E2">
        <v>856.76</v>
      </c>
      <c r="F2">
        <v>886.34</v>
      </c>
      <c r="G2">
        <v>990.95</v>
      </c>
      <c r="H2">
        <v>904.54</v>
      </c>
    </row>
    <row r="3" spans="1:11">
      <c r="A3" t="s">
        <v>110</v>
      </c>
      <c r="B3">
        <v>788.18</v>
      </c>
      <c r="C3">
        <v>736.88</v>
      </c>
      <c r="D3">
        <v>799.15</v>
      </c>
      <c r="E3">
        <v>803.14</v>
      </c>
      <c r="F3">
        <v>927.63</v>
      </c>
      <c r="G3">
        <v>990.94</v>
      </c>
      <c r="H3">
        <v>857.95</v>
      </c>
    </row>
    <row r="4" spans="1:11">
      <c r="A4" t="s">
        <v>866</v>
      </c>
      <c r="B4">
        <v>811.1</v>
      </c>
      <c r="C4">
        <v>703.65</v>
      </c>
      <c r="D4">
        <v>807.26</v>
      </c>
      <c r="E4">
        <v>818.67</v>
      </c>
      <c r="F4">
        <v>984.53</v>
      </c>
      <c r="G4">
        <v>941.76</v>
      </c>
      <c r="H4">
        <v>857.58</v>
      </c>
    </row>
    <row r="5" spans="1:11">
      <c r="A5" t="s">
        <v>112</v>
      </c>
      <c r="B5">
        <v>835.23</v>
      </c>
      <c r="C5">
        <v>736.17</v>
      </c>
      <c r="D5">
        <v>777.1</v>
      </c>
      <c r="E5">
        <v>792.18</v>
      </c>
      <c r="F5">
        <v>981.71</v>
      </c>
      <c r="G5">
        <v>931.75</v>
      </c>
      <c r="H5">
        <v>929.9</v>
      </c>
    </row>
    <row r="6" spans="1:11">
      <c r="A6" t="s">
        <v>113</v>
      </c>
      <c r="B6">
        <v>850.41</v>
      </c>
      <c r="C6">
        <v>700.15</v>
      </c>
      <c r="D6">
        <v>847.44</v>
      </c>
      <c r="E6">
        <v>805.21</v>
      </c>
      <c r="F6">
        <v>947.68</v>
      </c>
      <c r="G6">
        <v>937.54</v>
      </c>
      <c r="H6">
        <v>896.03</v>
      </c>
    </row>
    <row r="7" spans="1:11">
      <c r="A7" t="s">
        <v>114</v>
      </c>
      <c r="B7">
        <v>816.47</v>
      </c>
      <c r="C7">
        <v>730.43</v>
      </c>
      <c r="D7">
        <v>822.25</v>
      </c>
      <c r="E7">
        <v>802.14</v>
      </c>
      <c r="F7">
        <v>907.67</v>
      </c>
      <c r="G7">
        <v>940.21</v>
      </c>
      <c r="H7">
        <v>894.79</v>
      </c>
    </row>
    <row r="8" spans="1:11">
      <c r="A8" t="s">
        <v>115</v>
      </c>
      <c r="B8">
        <v>813.25</v>
      </c>
      <c r="C8">
        <v>732.25</v>
      </c>
      <c r="D8">
        <v>905.32</v>
      </c>
      <c r="E8">
        <v>800.89</v>
      </c>
      <c r="F8">
        <v>947.78</v>
      </c>
      <c r="G8">
        <v>930.67</v>
      </c>
      <c r="H8">
        <v>916.97</v>
      </c>
    </row>
    <row r="9" spans="1:11">
      <c r="A9" t="s">
        <v>116</v>
      </c>
      <c r="B9">
        <v>759.18</v>
      </c>
      <c r="C9">
        <v>767.29</v>
      </c>
      <c r="D9">
        <v>920.49</v>
      </c>
      <c r="E9">
        <v>826.01</v>
      </c>
      <c r="F9">
        <v>956.63</v>
      </c>
      <c r="G9">
        <v>970.09</v>
      </c>
      <c r="H9">
        <v>935.57</v>
      </c>
    </row>
    <row r="10" spans="1:11">
      <c r="A10" t="s">
        <v>117</v>
      </c>
      <c r="B10">
        <v>784.27</v>
      </c>
      <c r="C10">
        <v>784.39</v>
      </c>
      <c r="D10">
        <v>890.9</v>
      </c>
      <c r="E10">
        <v>857.59</v>
      </c>
      <c r="F10">
        <v>912.08</v>
      </c>
      <c r="G10">
        <v>968.64</v>
      </c>
      <c r="H10">
        <v>925.25</v>
      </c>
    </row>
    <row r="11" spans="1:11">
      <c r="A11" t="s">
        <v>867</v>
      </c>
      <c r="B11">
        <v>784.19</v>
      </c>
      <c r="C11">
        <v>798.63</v>
      </c>
      <c r="D11">
        <v>971.14</v>
      </c>
      <c r="E11">
        <v>904.62</v>
      </c>
      <c r="F11">
        <v>900.91</v>
      </c>
      <c r="G11">
        <v>958.9</v>
      </c>
    </row>
    <row r="12" spans="1:11">
      <c r="A12" t="s">
        <v>119</v>
      </c>
      <c r="B12">
        <v>775.56</v>
      </c>
      <c r="C12">
        <v>804.32</v>
      </c>
      <c r="D12">
        <v>953</v>
      </c>
      <c r="E12">
        <v>928.41</v>
      </c>
      <c r="F12">
        <v>945.88</v>
      </c>
      <c r="G12">
        <v>941.63</v>
      </c>
    </row>
    <row r="13" spans="1:11">
      <c r="A13" t="s">
        <v>120</v>
      </c>
      <c r="B13">
        <v>766</v>
      </c>
      <c r="C13">
        <v>829.94</v>
      </c>
      <c r="D13">
        <v>916.36</v>
      </c>
      <c r="E13">
        <v>869.47</v>
      </c>
      <c r="F13">
        <v>975.41</v>
      </c>
      <c r="G13">
        <v>930.89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showGridLines="0" workbookViewId="0">
      <pane ySplit="2" topLeftCell="A3" activePane="bottomLeft" state="frozen"/>
      <selection pane="bottomLeft" activeCell="B25" sqref="B25"/>
    </sheetView>
  </sheetViews>
  <sheetFormatPr baseColWidth="10" defaultColWidth="9.140625" defaultRowHeight="14.25"/>
  <cols>
    <col min="1" max="1" width="53.42578125" style="53" bestFit="1" customWidth="1"/>
    <col min="2" max="2" width="181.85546875" style="53" bestFit="1" customWidth="1"/>
    <col min="3" max="4" width="15" style="53" customWidth="1"/>
    <col min="5" max="5" width="9.140625" style="53" customWidth="1"/>
    <col min="6" max="16384" width="9.140625" style="53"/>
  </cols>
  <sheetData>
    <row r="1" spans="1:4" ht="44.25" customHeight="1">
      <c r="A1" s="134" t="s">
        <v>868</v>
      </c>
      <c r="B1" s="135"/>
      <c r="C1" s="135"/>
      <c r="D1" s="135"/>
    </row>
    <row r="2" spans="1:4" ht="21.95" customHeight="1"/>
    <row r="3" spans="1:4" s="54" customFormat="1" ht="15.75">
      <c r="A3" s="54" t="s">
        <v>869</v>
      </c>
      <c r="B3" s="55" t="s">
        <v>123</v>
      </c>
    </row>
    <row r="4" spans="1:4" s="54" customFormat="1" ht="15">
      <c r="A4" s="54" t="s">
        <v>870</v>
      </c>
      <c r="B4" s="54" t="s">
        <v>871</v>
      </c>
    </row>
    <row r="5" spans="1:4" s="54" customFormat="1" ht="15">
      <c r="A5" s="54" t="s">
        <v>872</v>
      </c>
      <c r="B5" s="54" t="s">
        <v>873</v>
      </c>
    </row>
    <row r="6" spans="1:4" s="54" customFormat="1" ht="15">
      <c r="A6" s="54" t="s">
        <v>874</v>
      </c>
      <c r="B6" s="54" t="s">
        <v>875</v>
      </c>
    </row>
    <row r="7" spans="1:4" s="54" customFormat="1" ht="15"/>
    <row r="8" spans="1:4" s="54" customFormat="1" ht="15">
      <c r="A8" s="54" t="s">
        <v>876</v>
      </c>
      <c r="B8" s="54" t="s">
        <v>877</v>
      </c>
    </row>
    <row r="9" spans="1:4" s="54" customFormat="1" ht="15"/>
    <row r="10" spans="1:4" s="54" customFormat="1" ht="15">
      <c r="A10" s="54" t="s">
        <v>878</v>
      </c>
      <c r="B10" s="54" t="s">
        <v>879</v>
      </c>
    </row>
    <row r="11" spans="1:4" ht="21.95" customHeight="1"/>
  </sheetData>
  <sheetProtection algorithmName="SHA-512" hashValue="VBnmkkKMVFvmcLOzmV508gsHmfoRKvkcj72xkd9TVqjNMXhWDI9s6QlGF0PBxPhCI8+om49/QpBDqurBtQYBlg==" saltValue="dkrASYaHobZz9h9XBUFd9Q==" spinCount="100000" sheet="1" formatCells="0" formatColumns="0" formatRows="0" insertColumns="0" insertRows="0" insertHyperlinks="0" deleteColumns="0" deleteRows="0" sort="0" autoFilter="0" pivotTables="0"/>
  <mergeCells count="1">
    <mergeCell ref="A1:D1"/>
  </mergeCells>
  <hyperlinks>
    <hyperlink ref="B3" r:id="rId1" xr:uid="{00000000-0004-0000-06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30</vt:i4>
      </vt:variant>
    </vt:vector>
  </HeadingPairs>
  <TitlesOfParts>
    <vt:vector size="37" baseType="lpstr">
      <vt:lpstr>INSTRUCCIONES ANEXO 1</vt:lpstr>
      <vt:lpstr>Tabla Referencia Dólar Aduanero</vt:lpstr>
      <vt:lpstr>A1_DETALLE INVER. O REINVER.</vt:lpstr>
      <vt:lpstr>_Listas</vt:lpstr>
      <vt:lpstr>WEB ADUANA</vt:lpstr>
      <vt:lpstr>_Backup_USD</vt:lpstr>
      <vt:lpstr>ACTUALIZACION WEB</vt:lpstr>
      <vt:lpstr>ActGiro_01</vt:lpstr>
      <vt:lpstr>ActGiro_02</vt:lpstr>
      <vt:lpstr>ActGiro_03</vt:lpstr>
      <vt:lpstr>ActGiro_04</vt:lpstr>
      <vt:lpstr>ActGiro_05</vt:lpstr>
      <vt:lpstr>ActGiro_06</vt:lpstr>
      <vt:lpstr>ActGiro_07</vt:lpstr>
      <vt:lpstr>ActGiro_08</vt:lpstr>
      <vt:lpstr>ActGiro_09</vt:lpstr>
      <vt:lpstr>ActGiro_10</vt:lpstr>
      <vt:lpstr>ActGiro_11</vt:lpstr>
      <vt:lpstr>ActGiro_12</vt:lpstr>
      <vt:lpstr>ActGiro_13</vt:lpstr>
      <vt:lpstr>ActGiro_14</vt:lpstr>
      <vt:lpstr>ActGiro_15</vt:lpstr>
      <vt:lpstr>ActGiro_16</vt:lpstr>
      <vt:lpstr>ActGiro_17</vt:lpstr>
      <vt:lpstr>ActGiro_18</vt:lpstr>
      <vt:lpstr>ActGiro_19</vt:lpstr>
      <vt:lpstr>ActGiro_20</vt:lpstr>
      <vt:lpstr>ActGiro_21</vt:lpstr>
      <vt:lpstr>'A1_DETALLE INVER. O REINVER.'!Área_de_impresión</vt:lpstr>
      <vt:lpstr>'INSTRUCCIONES ANEXO 1'!Área_de_impresión</vt:lpstr>
      <vt:lpstr>'Tabla Referencia Dólar Aduanero'!Área_de_impresión</vt:lpstr>
      <vt:lpstr>EstadoList</vt:lpstr>
      <vt:lpstr>GiroEmpresaList</vt:lpstr>
      <vt:lpstr>ListaVacia</vt:lpstr>
      <vt:lpstr>TipoDocumentoList</vt:lpstr>
      <vt:lpstr>TipoInversionList</vt:lpstr>
      <vt:lpstr>'A1_DETALLE INVER. O REINVER.'!Títulos_a_imprimir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Azargado Sotelo</dc:creator>
  <cp:lastModifiedBy>Hector Azargado Sotelo</cp:lastModifiedBy>
  <dcterms:created xsi:type="dcterms:W3CDTF">2026-09-23T13:39:41Z</dcterms:created>
  <dcterms:modified xsi:type="dcterms:W3CDTF">2026-09-29T12:49:30Z</dcterms:modified>
</cp:coreProperties>
</file>